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nvirsudwal/Desktop/"/>
    </mc:Choice>
  </mc:AlternateContent>
  <xr:revisionPtr revIDLastSave="0" documentId="13_ncr:1_{67448E66-17E9-E640-9D54-8744D7894D70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Data" sheetId="3" r:id="rId1"/>
    <sheet name="z Test P" sheetId="10" r:id="rId2"/>
    <sheet name="t Test" sheetId="4" r:id="rId3"/>
    <sheet name="Matched" sheetId="6" r:id="rId4"/>
    <sheet name="2-t Test" sheetId="5" r:id="rId5"/>
    <sheet name="ANOVA" sheetId="7" r:id="rId6"/>
    <sheet name="Chi-Square" sheetId="11" r:id="rId7"/>
  </sheets>
  <externalReferences>
    <externalReference r:id="rId8"/>
  </externalReferences>
  <definedNames>
    <definedName name="Actual" localSheetId="1">OFFSET('[1]Chi-Square'!$C$6,0,0,'[1]Chi-Square'!#REF!,'[1]Chi-Square'!#REF!)</definedName>
    <definedName name="Actual">OFFSET('Chi-Square'!$I$6,0,0,'Chi-Square'!#REF!,'Chi-Square'!#REF!)</definedName>
    <definedName name="categories" localSheetId="6">OFFSET(#REF!,0,0,n,1)</definedName>
    <definedName name="categories" localSheetId="1">OFFSET(#REF!,0,0,n,1)</definedName>
    <definedName name="categories">OFFSET(#REF!,0,0,n,1)</definedName>
    <definedName name="Counts" localSheetId="6">OFFSET(#REF!,0,0,n,1)</definedName>
    <definedName name="Counts" localSheetId="1">OFFSET(#REF!,0,0,n,1)</definedName>
    <definedName name="Counts">OFFSET(#REF!,0,0,n,1)</definedName>
    <definedName name="Expected" localSheetId="1">OFFSET('[1]Chi-Square'!$C$20,0,0,'[1]Chi-Square'!#REF!,'[1]Chi-Square'!#REF!)</definedName>
    <definedName name="Expected">OFFSET('Chi-Square'!$I$20,0,0,'Chi-Square'!#REF!,'Chi-Square'!#REF!)</definedName>
    <definedName name="n">COUNT(#REF!)</definedName>
    <definedName name="P" localSheetId="1">OFFSET(#REF!,0,0,COUNT(#REF!),1)</definedName>
    <definedName name="P">OFFSET(#REF!,0,0,COUNT(#REF!),1)</definedName>
    <definedName name="pdata" localSheetId="1">OFFSET([1]Binomial!$C$7,0,0,COUNT([1]Binomial!$B$7:$B$108),1)</definedName>
    <definedName name="pdata">OFFSET(#REF!,0,0,COUNT(#REF!),1)</definedName>
    <definedName name="solver_adj" localSheetId="1" hidden="1">'z Test P'!$F$6:$F$7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itr" localSheetId="1" hidden="1">2147483647</definedName>
    <definedName name="solver_lhs1" localSheetId="1" hidden="1">'z Test P'!$F$8</definedName>
    <definedName name="solver_lin" localSheetId="1" hidden="1">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1</definedName>
    <definedName name="solver_opt" localSheetId="1" hidden="1">'z Test P'!$G$29</definedName>
    <definedName name="solver_pre" localSheetId="1" hidden="1">0.000001</definedName>
    <definedName name="solver_rbv" localSheetId="1" hidden="1">1</definedName>
    <definedName name="solver_rel1" localSheetId="1" hidden="1">2</definedName>
    <definedName name="solver_rhs1" localSheetId="1" hidden="1">0.5505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0.05</definedName>
    <definedName name="solver_ver" localSheetId="1" hidden="1">2</definedName>
    <definedName name="xdata" localSheetId="1">OFFSET(#REF!,0,0,COUNT(#REF!),1)</definedName>
    <definedName name="xdata">OFFSET(#REF!,0,0,COUNT(#REF!),1)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1" l="1"/>
  <c r="F9" i="11"/>
  <c r="G9" i="11"/>
  <c r="M10" i="11"/>
  <c r="F8" i="11"/>
  <c r="M9" i="11"/>
  <c r="F7" i="11"/>
  <c r="L8" i="11"/>
  <c r="L36" i="11"/>
  <c r="F6" i="11"/>
  <c r="F5" i="11"/>
  <c r="M6" i="11"/>
  <c r="M34" i="11"/>
  <c r="G8" i="11"/>
  <c r="G7" i="11"/>
  <c r="K10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437" i="11"/>
  <c r="B438" i="11"/>
  <c r="B439" i="11"/>
  <c r="B440" i="11"/>
  <c r="B441" i="11"/>
  <c r="B442" i="11"/>
  <c r="B443" i="11"/>
  <c r="B444" i="11"/>
  <c r="B445" i="11"/>
  <c r="B446" i="11"/>
  <c r="B447" i="11"/>
  <c r="B448" i="11"/>
  <c r="B449" i="11"/>
  <c r="B450" i="11"/>
  <c r="B451" i="11"/>
  <c r="B452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548" i="11"/>
  <c r="B549" i="11"/>
  <c r="B550" i="11"/>
  <c r="B551" i="11"/>
  <c r="B552" i="11"/>
  <c r="B553" i="11"/>
  <c r="B554" i="11"/>
  <c r="B555" i="11"/>
  <c r="B556" i="11"/>
  <c r="B557" i="11"/>
  <c r="B558" i="11"/>
  <c r="B559" i="11"/>
  <c r="B560" i="11"/>
  <c r="B561" i="11"/>
  <c r="B562" i="11"/>
  <c r="B56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G6" i="11"/>
  <c r="J10" i="11"/>
  <c r="J38" i="11"/>
  <c r="G5" i="11"/>
  <c r="I9" i="11"/>
  <c r="I37" i="11"/>
  <c r="H10" i="11"/>
  <c r="H9" i="11"/>
  <c r="N9" i="11"/>
  <c r="M5" i="11"/>
  <c r="M11" i="11"/>
  <c r="L5" i="11"/>
  <c r="L11" i="11"/>
  <c r="K5" i="11"/>
  <c r="K33" i="11"/>
  <c r="B7" i="5"/>
  <c r="C7" i="5"/>
  <c r="F6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F8" i="5" a="1"/>
  <c r="F8" i="5"/>
  <c r="F9" i="5"/>
  <c r="F11" i="5" a="1"/>
  <c r="F11" i="5"/>
  <c r="F8" i="10"/>
  <c r="B7" i="10"/>
  <c r="E6" i="10"/>
  <c r="B8" i="10"/>
  <c r="E7" i="10"/>
  <c r="E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7" i="6"/>
  <c r="C7" i="6"/>
  <c r="D7" i="6"/>
  <c r="C8" i="6"/>
  <c r="D8" i="6"/>
  <c r="C9" i="6"/>
  <c r="D9" i="6"/>
  <c r="C10" i="6"/>
  <c r="D10" i="6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C81" i="6"/>
  <c r="D81" i="6"/>
  <c r="C82" i="6"/>
  <c r="D82" i="6"/>
  <c r="C83" i="6"/>
  <c r="D83" i="6"/>
  <c r="C84" i="6"/>
  <c r="D84" i="6"/>
  <c r="C85" i="6"/>
  <c r="D85" i="6"/>
  <c r="C86" i="6"/>
  <c r="D86" i="6"/>
  <c r="C87" i="6"/>
  <c r="D87" i="6"/>
  <c r="C88" i="6"/>
  <c r="D88" i="6"/>
  <c r="C89" i="6"/>
  <c r="D89" i="6"/>
  <c r="C90" i="6"/>
  <c r="D90" i="6"/>
  <c r="C91" i="6"/>
  <c r="D91" i="6"/>
  <c r="C92" i="6"/>
  <c r="D92" i="6"/>
  <c r="C93" i="6"/>
  <c r="D93" i="6"/>
  <c r="C94" i="6"/>
  <c r="D94" i="6"/>
  <c r="C95" i="6"/>
  <c r="D95" i="6"/>
  <c r="C96" i="6"/>
  <c r="D96" i="6"/>
  <c r="C97" i="6"/>
  <c r="D97" i="6"/>
  <c r="C98" i="6"/>
  <c r="D98" i="6"/>
  <c r="C99" i="6"/>
  <c r="D99" i="6"/>
  <c r="C100" i="6"/>
  <c r="D100" i="6"/>
  <c r="C101" i="6"/>
  <c r="D101" i="6"/>
  <c r="C102" i="6"/>
  <c r="D102" i="6"/>
  <c r="C103" i="6"/>
  <c r="D103" i="6"/>
  <c r="C104" i="6"/>
  <c r="D104" i="6"/>
  <c r="C105" i="6"/>
  <c r="D105" i="6"/>
  <c r="C106" i="6"/>
  <c r="D106" i="6"/>
  <c r="C107" i="6"/>
  <c r="D107" i="6"/>
  <c r="C108" i="6"/>
  <c r="D108" i="6"/>
  <c r="C109" i="6"/>
  <c r="D109" i="6"/>
  <c r="C110" i="6"/>
  <c r="D110" i="6"/>
  <c r="C111" i="6"/>
  <c r="D111" i="6"/>
  <c r="C112" i="6"/>
  <c r="D112" i="6"/>
  <c r="C113" i="6"/>
  <c r="D113" i="6"/>
  <c r="C114" i="6"/>
  <c r="D114" i="6"/>
  <c r="C115" i="6"/>
  <c r="D115" i="6"/>
  <c r="C116" i="6"/>
  <c r="D116" i="6"/>
  <c r="C117" i="6"/>
  <c r="D117" i="6"/>
  <c r="C118" i="6"/>
  <c r="D118" i="6"/>
  <c r="C119" i="6"/>
  <c r="D119" i="6"/>
  <c r="C120" i="6"/>
  <c r="D120" i="6"/>
  <c r="C121" i="6"/>
  <c r="D121" i="6"/>
  <c r="C122" i="6"/>
  <c r="D122" i="6"/>
  <c r="C123" i="6"/>
  <c r="D123" i="6"/>
  <c r="C124" i="6"/>
  <c r="D124" i="6"/>
  <c r="C125" i="6"/>
  <c r="D125" i="6"/>
  <c r="C126" i="6"/>
  <c r="D126" i="6"/>
  <c r="C127" i="6"/>
  <c r="D127" i="6"/>
  <c r="C128" i="6"/>
  <c r="D128" i="6"/>
  <c r="C129" i="6"/>
  <c r="D129" i="6"/>
  <c r="C130" i="6"/>
  <c r="D130" i="6"/>
  <c r="C131" i="6"/>
  <c r="D131" i="6"/>
  <c r="C132" i="6"/>
  <c r="D132" i="6"/>
  <c r="C133" i="6"/>
  <c r="D133" i="6"/>
  <c r="C134" i="6"/>
  <c r="D134" i="6"/>
  <c r="C135" i="6"/>
  <c r="D135" i="6"/>
  <c r="C136" i="6"/>
  <c r="D136" i="6"/>
  <c r="C137" i="6"/>
  <c r="D137" i="6"/>
  <c r="C138" i="6"/>
  <c r="D138" i="6"/>
  <c r="C139" i="6"/>
  <c r="D139" i="6"/>
  <c r="C140" i="6"/>
  <c r="D140" i="6"/>
  <c r="C141" i="6"/>
  <c r="D141" i="6"/>
  <c r="C142" i="6"/>
  <c r="D142" i="6"/>
  <c r="C143" i="6"/>
  <c r="D143" i="6"/>
  <c r="C144" i="6"/>
  <c r="D144" i="6"/>
  <c r="C145" i="6"/>
  <c r="D145" i="6"/>
  <c r="C146" i="6"/>
  <c r="D146" i="6"/>
  <c r="C147" i="6"/>
  <c r="D147" i="6"/>
  <c r="C148" i="6"/>
  <c r="D148" i="6"/>
  <c r="C149" i="6"/>
  <c r="D149" i="6"/>
  <c r="C150" i="6"/>
  <c r="D150" i="6"/>
  <c r="C151" i="6"/>
  <c r="D151" i="6"/>
  <c r="C152" i="6"/>
  <c r="D152" i="6"/>
  <c r="C153" i="6"/>
  <c r="D153" i="6"/>
  <c r="C154" i="6"/>
  <c r="D154" i="6"/>
  <c r="C155" i="6"/>
  <c r="D155" i="6"/>
  <c r="C156" i="6"/>
  <c r="D156" i="6"/>
  <c r="C157" i="6"/>
  <c r="D157" i="6"/>
  <c r="C158" i="6"/>
  <c r="D158" i="6"/>
  <c r="C159" i="6"/>
  <c r="D159" i="6"/>
  <c r="C160" i="6"/>
  <c r="D160" i="6"/>
  <c r="C161" i="6"/>
  <c r="D161" i="6"/>
  <c r="C162" i="6"/>
  <c r="D162" i="6"/>
  <c r="C163" i="6"/>
  <c r="D163" i="6"/>
  <c r="C164" i="6"/>
  <c r="D164" i="6"/>
  <c r="C165" i="6"/>
  <c r="D165" i="6"/>
  <c r="C166" i="6"/>
  <c r="D166" i="6"/>
  <c r="C167" i="6"/>
  <c r="D167" i="6"/>
  <c r="C168" i="6"/>
  <c r="D168" i="6"/>
  <c r="C169" i="6"/>
  <c r="D169" i="6"/>
  <c r="C170" i="6"/>
  <c r="D170" i="6"/>
  <c r="C171" i="6"/>
  <c r="D171" i="6"/>
  <c r="C172" i="6"/>
  <c r="D172" i="6"/>
  <c r="C173" i="6"/>
  <c r="D173" i="6"/>
  <c r="C174" i="6"/>
  <c r="D174" i="6"/>
  <c r="C175" i="6"/>
  <c r="D175" i="6"/>
  <c r="C176" i="6"/>
  <c r="D176" i="6"/>
  <c r="C177" i="6"/>
  <c r="D177" i="6"/>
  <c r="C178" i="6"/>
  <c r="D178" i="6"/>
  <c r="C179" i="6"/>
  <c r="D179" i="6"/>
  <c r="C180" i="6"/>
  <c r="D180" i="6"/>
  <c r="C181" i="6"/>
  <c r="D181" i="6"/>
  <c r="C182" i="6"/>
  <c r="D182" i="6"/>
  <c r="C183" i="6"/>
  <c r="D183" i="6"/>
  <c r="C184" i="6"/>
  <c r="D184" i="6"/>
  <c r="C185" i="6"/>
  <c r="D185" i="6"/>
  <c r="C186" i="6"/>
  <c r="D186" i="6"/>
  <c r="C187" i="6"/>
  <c r="D187" i="6"/>
  <c r="C188" i="6"/>
  <c r="D188" i="6"/>
  <c r="C189" i="6"/>
  <c r="D189" i="6"/>
  <c r="C190" i="6"/>
  <c r="D190" i="6"/>
  <c r="C191" i="6"/>
  <c r="D191" i="6"/>
  <c r="C192" i="6"/>
  <c r="D192" i="6"/>
  <c r="C193" i="6"/>
  <c r="D193" i="6"/>
  <c r="C194" i="6"/>
  <c r="D194" i="6"/>
  <c r="C195" i="6"/>
  <c r="D195" i="6"/>
  <c r="C196" i="6"/>
  <c r="D196" i="6"/>
  <c r="C197" i="6"/>
  <c r="D197" i="6"/>
  <c r="C198" i="6"/>
  <c r="D198" i="6"/>
  <c r="C199" i="6"/>
  <c r="D199" i="6"/>
  <c r="C200" i="6"/>
  <c r="D200" i="6"/>
  <c r="C201" i="6"/>
  <c r="D201" i="6"/>
  <c r="C202" i="6"/>
  <c r="D202" i="6"/>
  <c r="C203" i="6"/>
  <c r="D203" i="6"/>
  <c r="C204" i="6"/>
  <c r="D204" i="6"/>
  <c r="C205" i="6"/>
  <c r="D205" i="6"/>
  <c r="C206" i="6"/>
  <c r="D206" i="6"/>
  <c r="G6" i="6"/>
  <c r="O8" i="6"/>
  <c r="B8" i="6"/>
  <c r="G7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H33" i="10"/>
  <c r="N10" i="11"/>
  <c r="L16" i="7"/>
  <c r="C7" i="7"/>
  <c r="B7" i="7"/>
  <c r="E22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J36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10" i="7"/>
  <c r="J37" i="7"/>
  <c r="P11" i="7"/>
  <c r="J38" i="7"/>
  <c r="L14" i="7"/>
  <c r="C59" i="7"/>
  <c r="N66" i="7"/>
  <c r="C8" i="7"/>
  <c r="C9" i="7"/>
  <c r="C10" i="7"/>
  <c r="C11" i="7"/>
  <c r="N18" i="7"/>
  <c r="N14" i="7"/>
  <c r="N15" i="7"/>
  <c r="N16" i="7"/>
  <c r="N17" i="7"/>
  <c r="N19" i="7"/>
  <c r="N20" i="7"/>
  <c r="C14" i="7"/>
  <c r="N21" i="7"/>
  <c r="C15" i="7"/>
  <c r="N22" i="7"/>
  <c r="C16" i="7"/>
  <c r="N23" i="7"/>
  <c r="N24" i="7"/>
  <c r="C18" i="7"/>
  <c r="N25" i="7"/>
  <c r="C19" i="7"/>
  <c r="N26" i="7"/>
  <c r="C20" i="7"/>
  <c r="N27" i="7"/>
  <c r="C21" i="7"/>
  <c r="N28" i="7"/>
  <c r="C22" i="7"/>
  <c r="N29" i="7"/>
  <c r="C23" i="7"/>
  <c r="N30" i="7"/>
  <c r="C24" i="7"/>
  <c r="N31" i="7"/>
  <c r="N32" i="7"/>
  <c r="C26" i="7"/>
  <c r="N33" i="7"/>
  <c r="N34" i="7"/>
  <c r="N35" i="7"/>
  <c r="N36" i="7"/>
  <c r="N37" i="7"/>
  <c r="C31" i="7"/>
  <c r="N38" i="7"/>
  <c r="N39" i="7"/>
  <c r="N40" i="7"/>
  <c r="C34" i="7"/>
  <c r="N41" i="7"/>
  <c r="C35" i="7"/>
  <c r="N42" i="7"/>
  <c r="C36" i="7"/>
  <c r="N43" i="7"/>
  <c r="N44" i="7"/>
  <c r="C38" i="7"/>
  <c r="N45" i="7"/>
  <c r="N46" i="7"/>
  <c r="N47" i="7"/>
  <c r="N48" i="7"/>
  <c r="N49" i="7"/>
  <c r="C43" i="7"/>
  <c r="N50" i="7"/>
  <c r="N51" i="7"/>
  <c r="C45" i="7"/>
  <c r="N52" i="7"/>
  <c r="C46" i="7"/>
  <c r="N53" i="7"/>
  <c r="C47" i="7"/>
  <c r="N54" i="7"/>
  <c r="C48" i="7"/>
  <c r="N55" i="7"/>
  <c r="N56" i="7"/>
  <c r="C50" i="7"/>
  <c r="N57" i="7"/>
  <c r="C51" i="7"/>
  <c r="N58" i="7"/>
  <c r="C52" i="7"/>
  <c r="N59" i="7"/>
  <c r="C53" i="7"/>
  <c r="N60" i="7"/>
  <c r="C54" i="7"/>
  <c r="N61" i="7"/>
  <c r="C55" i="7"/>
  <c r="N62" i="7"/>
  <c r="N63" i="7"/>
  <c r="N64" i="7"/>
  <c r="N65" i="7"/>
  <c r="C60" i="7"/>
  <c r="N67" i="7"/>
  <c r="C61" i="7"/>
  <c r="N68" i="7"/>
  <c r="C62" i="7"/>
  <c r="N69" i="7"/>
  <c r="N70" i="7"/>
  <c r="C64" i="7"/>
  <c r="N71" i="7"/>
  <c r="N72" i="7"/>
  <c r="C66" i="7"/>
  <c r="N73" i="7"/>
  <c r="C67" i="7"/>
  <c r="N74" i="7"/>
  <c r="C68" i="7"/>
  <c r="N75" i="7"/>
  <c r="C69" i="7"/>
  <c r="N76" i="7"/>
  <c r="C70" i="7"/>
  <c r="N77" i="7"/>
  <c r="N78" i="7"/>
  <c r="C72" i="7"/>
  <c r="N79" i="7"/>
  <c r="C73" i="7"/>
  <c r="N80" i="7"/>
  <c r="N81" i="7"/>
  <c r="N82" i="7"/>
  <c r="N83" i="7"/>
  <c r="C77" i="7"/>
  <c r="N84" i="7"/>
  <c r="C78" i="7"/>
  <c r="N85" i="7"/>
  <c r="C79" i="7"/>
  <c r="N86" i="7"/>
  <c r="C80" i="7"/>
  <c r="N87" i="7"/>
  <c r="C81" i="7"/>
  <c r="N88" i="7"/>
  <c r="N89" i="7"/>
  <c r="C83" i="7"/>
  <c r="N90" i="7"/>
  <c r="N91" i="7"/>
  <c r="C85" i="7"/>
  <c r="N92" i="7"/>
  <c r="C86" i="7"/>
  <c r="N93" i="7"/>
  <c r="N94" i="7"/>
  <c r="N95" i="7"/>
  <c r="C89" i="7"/>
  <c r="N96" i="7"/>
  <c r="C90" i="7"/>
  <c r="N97" i="7"/>
  <c r="N98" i="7"/>
  <c r="N99" i="7"/>
  <c r="N100" i="7"/>
  <c r="N101" i="7"/>
  <c r="C95" i="7"/>
  <c r="N102" i="7"/>
  <c r="C96" i="7"/>
  <c r="N103" i="7"/>
  <c r="N104" i="7"/>
  <c r="C98" i="7"/>
  <c r="N105" i="7"/>
  <c r="C99" i="7"/>
  <c r="N106" i="7"/>
  <c r="C100" i="7"/>
  <c r="N107" i="7"/>
  <c r="C101" i="7"/>
  <c r="N108" i="7"/>
  <c r="C102" i="7"/>
  <c r="N109" i="7"/>
  <c r="C103" i="7"/>
  <c r="N110" i="7"/>
  <c r="N111" i="7"/>
  <c r="N112" i="7"/>
  <c r="N113" i="7"/>
  <c r="N114" i="7"/>
  <c r="N115" i="7"/>
  <c r="C109" i="7"/>
  <c r="N116" i="7"/>
  <c r="C110" i="7"/>
  <c r="N117" i="7"/>
  <c r="C111" i="7"/>
  <c r="N118" i="7"/>
  <c r="C112" i="7"/>
  <c r="N119" i="7"/>
  <c r="N120" i="7"/>
  <c r="C114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Q18" i="7"/>
  <c r="C12" i="7"/>
  <c r="Q19" i="7"/>
  <c r="C13" i="7"/>
  <c r="S21" i="7"/>
  <c r="L15" i="7"/>
  <c r="O22" i="7"/>
  <c r="R22" i="7"/>
  <c r="C17" i="7"/>
  <c r="O25" i="7"/>
  <c r="R25" i="7"/>
  <c r="Q28" i="7"/>
  <c r="O29" i="7"/>
  <c r="R29" i="7"/>
  <c r="C25" i="7"/>
  <c r="O33" i="7"/>
  <c r="R33" i="7"/>
  <c r="O34" i="7"/>
  <c r="R34" i="7"/>
  <c r="C27" i="7"/>
  <c r="C28" i="7"/>
  <c r="C29" i="7"/>
  <c r="C30" i="7"/>
  <c r="O38" i="7"/>
  <c r="R38" i="7"/>
  <c r="C32" i="7"/>
  <c r="Q39" i="7"/>
  <c r="C33" i="7"/>
  <c r="C37" i="7"/>
  <c r="O45" i="7"/>
  <c r="R45" i="7"/>
  <c r="C39" i="7"/>
  <c r="C40" i="7"/>
  <c r="C41" i="7"/>
  <c r="C42" i="7"/>
  <c r="O49" i="7"/>
  <c r="O14" i="7"/>
  <c r="O15" i="7"/>
  <c r="O16" i="7"/>
  <c r="O17" i="7"/>
  <c r="O18" i="7"/>
  <c r="O19" i="7"/>
  <c r="O20" i="7"/>
  <c r="O21" i="7"/>
  <c r="O23" i="7"/>
  <c r="O24" i="7"/>
  <c r="O26" i="7"/>
  <c r="O27" i="7"/>
  <c r="O28" i="7"/>
  <c r="O30" i="7"/>
  <c r="O31" i="7"/>
  <c r="O32" i="7"/>
  <c r="O35" i="7"/>
  <c r="O36" i="7"/>
  <c r="O37" i="7"/>
  <c r="O39" i="7"/>
  <c r="O40" i="7"/>
  <c r="O41" i="7"/>
  <c r="O42" i="7"/>
  <c r="O43" i="7"/>
  <c r="O44" i="7"/>
  <c r="O46" i="7"/>
  <c r="O47" i="7"/>
  <c r="O48" i="7"/>
  <c r="O50" i="7"/>
  <c r="C44" i="7"/>
  <c r="O51" i="7"/>
  <c r="O52" i="7"/>
  <c r="O53" i="7"/>
  <c r="O54" i="7"/>
  <c r="O55" i="7"/>
  <c r="C49" i="7"/>
  <c r="O56" i="7"/>
  <c r="O57" i="7"/>
  <c r="O58" i="7"/>
  <c r="O59" i="7"/>
  <c r="O60" i="7"/>
  <c r="O61" i="7"/>
  <c r="O62" i="7"/>
  <c r="O63" i="7"/>
  <c r="O64" i="7"/>
  <c r="C58" i="7"/>
  <c r="O65" i="7"/>
  <c r="O66" i="7"/>
  <c r="O67" i="7"/>
  <c r="O68" i="7"/>
  <c r="O69" i="7"/>
  <c r="C63" i="7"/>
  <c r="O70" i="7"/>
  <c r="O71" i="7"/>
  <c r="C65" i="7"/>
  <c r="O72" i="7"/>
  <c r="O73" i="7"/>
  <c r="O74" i="7"/>
  <c r="O75" i="7"/>
  <c r="O76" i="7"/>
  <c r="O77" i="7"/>
  <c r="C71" i="7"/>
  <c r="O78" i="7"/>
  <c r="O79" i="7"/>
  <c r="O80" i="7"/>
  <c r="O81" i="7"/>
  <c r="O82" i="7"/>
  <c r="C76" i="7"/>
  <c r="O83" i="7"/>
  <c r="O84" i="7"/>
  <c r="O85" i="7"/>
  <c r="O86" i="7"/>
  <c r="O87" i="7"/>
  <c r="O88" i="7"/>
  <c r="O89" i="7"/>
  <c r="O90" i="7"/>
  <c r="C84" i="7"/>
  <c r="O91" i="7"/>
  <c r="O92" i="7"/>
  <c r="O93" i="7"/>
  <c r="C87" i="7"/>
  <c r="O94" i="7"/>
  <c r="C88" i="7"/>
  <c r="O95" i="7"/>
  <c r="O96" i="7"/>
  <c r="O97" i="7"/>
  <c r="C91" i="7"/>
  <c r="O98" i="7"/>
  <c r="C92" i="7"/>
  <c r="O99" i="7"/>
  <c r="C93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C106" i="7"/>
  <c r="O113" i="7"/>
  <c r="C107" i="7"/>
  <c r="O114" i="7"/>
  <c r="C108" i="7"/>
  <c r="O115" i="7"/>
  <c r="O116" i="7"/>
  <c r="O117" i="7"/>
  <c r="O118" i="7"/>
  <c r="O119" i="7"/>
  <c r="C113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R49" i="7"/>
  <c r="Q51" i="7"/>
  <c r="R53" i="7"/>
  <c r="R59" i="7"/>
  <c r="R60" i="7"/>
  <c r="C56" i="7"/>
  <c r="R63" i="7"/>
  <c r="C57" i="7"/>
  <c r="R67" i="7"/>
  <c r="R68" i="7"/>
  <c r="Q71" i="7"/>
  <c r="Q75" i="7"/>
  <c r="R78" i="7"/>
  <c r="R79" i="7"/>
  <c r="C74" i="7"/>
  <c r="C75" i="7"/>
  <c r="Q82" i="7"/>
  <c r="Q83" i="7"/>
  <c r="R85" i="7"/>
  <c r="R86" i="7"/>
  <c r="C82" i="7"/>
  <c r="R89" i="7"/>
  <c r="Q90" i="7"/>
  <c r="Q98" i="7"/>
  <c r="Q100" i="7"/>
  <c r="C94" i="7"/>
  <c r="C97" i="7"/>
  <c r="R108" i="7"/>
  <c r="C104" i="7"/>
  <c r="C105" i="7"/>
  <c r="R113" i="7"/>
  <c r="R116" i="7"/>
  <c r="Q119" i="7"/>
  <c r="C115" i="7"/>
  <c r="Q122" i="7"/>
  <c r="C116" i="7"/>
  <c r="Q123" i="7"/>
  <c r="Q124" i="7"/>
  <c r="C117" i="7"/>
  <c r="C118" i="7"/>
  <c r="C119" i="7"/>
  <c r="C120" i="7"/>
  <c r="C121" i="7"/>
  <c r="C122" i="7"/>
  <c r="C123" i="7"/>
  <c r="Q130" i="7"/>
  <c r="C124" i="7"/>
  <c r="C125" i="7"/>
  <c r="C126" i="7"/>
  <c r="C127" i="7"/>
  <c r="C128" i="7"/>
  <c r="R136" i="7"/>
  <c r="C129" i="7"/>
  <c r="Q136" i="7"/>
  <c r="C130" i="7"/>
  <c r="C131" i="7"/>
  <c r="Q138" i="7"/>
  <c r="C132" i="7"/>
  <c r="Q139" i="7"/>
  <c r="C133" i="7"/>
  <c r="C134" i="7"/>
  <c r="C135" i="7"/>
  <c r="C136" i="7"/>
  <c r="Q143" i="7"/>
  <c r="C137" i="7"/>
  <c r="C138" i="7"/>
  <c r="C139" i="7"/>
  <c r="Q146" i="7"/>
  <c r="C140" i="7"/>
  <c r="Q148" i="7"/>
  <c r="C141" i="7"/>
  <c r="C142" i="7"/>
  <c r="R149" i="7"/>
  <c r="C143" i="7"/>
  <c r="C144" i="7"/>
  <c r="Q151" i="7"/>
  <c r="C145" i="7"/>
  <c r="C146" i="7"/>
  <c r="C147" i="7"/>
  <c r="Q154" i="7"/>
  <c r="C148" i="7"/>
  <c r="C149" i="7"/>
  <c r="C150" i="7"/>
  <c r="C151" i="7"/>
  <c r="C152" i="7"/>
  <c r="C153" i="7"/>
  <c r="C154" i="7"/>
  <c r="C155" i="7"/>
  <c r="Q162" i="7"/>
  <c r="C156" i="7"/>
  <c r="Q164" i="7"/>
  <c r="C157" i="7"/>
  <c r="C158" i="7"/>
  <c r="C159" i="7"/>
  <c r="C160" i="7"/>
  <c r="Q167" i="7"/>
  <c r="C161" i="7"/>
  <c r="C162" i="7"/>
  <c r="C163" i="7"/>
  <c r="Q170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S184" i="7"/>
  <c r="C177" i="7"/>
  <c r="Q184" i="7"/>
  <c r="C178" i="7"/>
  <c r="C179" i="7"/>
  <c r="C180" i="7"/>
  <c r="Q187" i="7"/>
  <c r="Q188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Q200" i="7"/>
  <c r="C194" i="7"/>
  <c r="C195" i="7"/>
  <c r="C196" i="7"/>
  <c r="Q203" i="7"/>
  <c r="C197" i="7"/>
  <c r="C198" i="7"/>
  <c r="Q205" i="7"/>
  <c r="C199" i="7"/>
  <c r="Q206" i="7"/>
  <c r="C200" i="7"/>
  <c r="C201" i="7"/>
  <c r="Q208" i="7"/>
  <c r="C202" i="7"/>
  <c r="Q209" i="7"/>
  <c r="C203" i="7"/>
  <c r="C204" i="7"/>
  <c r="Q211" i="7"/>
  <c r="C205" i="7"/>
  <c r="C206" i="7"/>
  <c r="R14" i="7"/>
  <c r="R15" i="7"/>
  <c r="R23" i="7"/>
  <c r="R26" i="7"/>
  <c r="R27" i="7"/>
  <c r="R35" i="7"/>
  <c r="R36" i="7"/>
  <c r="R39" i="7"/>
  <c r="R43" i="7"/>
  <c r="R44" i="7"/>
  <c r="R47" i="7"/>
  <c r="R54" i="7"/>
  <c r="R57" i="7"/>
  <c r="R70" i="7"/>
  <c r="R75" i="7"/>
  <c r="R77" i="7"/>
  <c r="R87" i="7"/>
  <c r="R91" i="7"/>
  <c r="R95" i="7"/>
  <c r="R98" i="7"/>
  <c r="R99" i="7"/>
  <c r="R102" i="7"/>
  <c r="R106" i="7"/>
  <c r="R107" i="7"/>
  <c r="R122" i="7"/>
  <c r="R127" i="7"/>
  <c r="R130" i="7"/>
  <c r="R131" i="7"/>
  <c r="R132" i="7"/>
  <c r="R142" i="7"/>
  <c r="R143" i="7"/>
  <c r="R148" i="7"/>
  <c r="R152" i="7"/>
  <c r="R159" i="7"/>
  <c r="R166" i="7"/>
  <c r="R167" i="7"/>
  <c r="R177" i="7"/>
  <c r="R179" i="7"/>
  <c r="R183" i="7"/>
  <c r="R193" i="7"/>
  <c r="R205" i="7"/>
  <c r="S15" i="7"/>
  <c r="S24" i="7"/>
  <c r="S28" i="7"/>
  <c r="S38" i="7"/>
  <c r="S40" i="7"/>
  <c r="S42" i="7"/>
  <c r="S43" i="7"/>
  <c r="S50" i="7"/>
  <c r="S55" i="7"/>
  <c r="S61" i="7"/>
  <c r="S64" i="7"/>
  <c r="S66" i="7"/>
  <c r="S74" i="7"/>
  <c r="S76" i="7"/>
  <c r="S77" i="7"/>
  <c r="S83" i="7"/>
  <c r="S84" i="7"/>
  <c r="S87" i="7"/>
  <c r="S96" i="7"/>
  <c r="S98" i="7"/>
  <c r="S114" i="7"/>
  <c r="S115" i="7"/>
  <c r="S124" i="7"/>
  <c r="S127" i="7"/>
  <c r="S128" i="7"/>
  <c r="S130" i="7"/>
  <c r="S134" i="7"/>
  <c r="S139" i="7"/>
  <c r="S146" i="7"/>
  <c r="S148" i="7"/>
  <c r="S149" i="7"/>
  <c r="S159" i="7"/>
  <c r="S160" i="7"/>
  <c r="S166" i="7"/>
  <c r="S167" i="7"/>
  <c r="S180" i="7"/>
  <c r="S182" i="7"/>
  <c r="S189" i="7"/>
  <c r="S192" i="7"/>
  <c r="S198" i="7"/>
  <c r="S207" i="7"/>
  <c r="S211" i="7"/>
  <c r="S213" i="7"/>
  <c r="R17" i="7"/>
  <c r="S20" i="7"/>
  <c r="Q44" i="7"/>
  <c r="R50" i="7"/>
  <c r="Q55" i="7"/>
  <c r="Q58" i="7"/>
  <c r="Q66" i="7"/>
  <c r="R66" i="7"/>
  <c r="Q76" i="7"/>
  <c r="R76" i="7"/>
  <c r="R81" i="7"/>
  <c r="S94" i="7"/>
  <c r="S95" i="7"/>
  <c r="S106" i="7"/>
  <c r="R111" i="7"/>
  <c r="Q115" i="7"/>
  <c r="R118" i="7"/>
  <c r="R123" i="7"/>
  <c r="R126" i="7"/>
  <c r="Q127" i="7"/>
  <c r="Q132" i="7"/>
  <c r="R133" i="7"/>
  <c r="Q135" i="7"/>
  <c r="R139" i="7"/>
  <c r="Q140" i="7"/>
  <c r="R140" i="7"/>
  <c r="R141" i="7"/>
  <c r="R147" i="7"/>
  <c r="S147" i="7"/>
  <c r="R151" i="7"/>
  <c r="Q152" i="7"/>
  <c r="Q155" i="7"/>
  <c r="Q156" i="7"/>
  <c r="R156" i="7"/>
  <c r="R157" i="7"/>
  <c r="S157" i="7"/>
  <c r="Q159" i="7"/>
  <c r="R160" i="7"/>
  <c r="R165" i="7"/>
  <c r="Q166" i="7"/>
  <c r="R169" i="7"/>
  <c r="Q171" i="7"/>
  <c r="R171" i="7"/>
  <c r="S171" i="7"/>
  <c r="Q172" i="7"/>
  <c r="Q175" i="7"/>
  <c r="R175" i="7"/>
  <c r="R176" i="7"/>
  <c r="S179" i="7"/>
  <c r="Q180" i="7"/>
  <c r="R180" i="7"/>
  <c r="Q183" i="7"/>
  <c r="Q186" i="7"/>
  <c r="R187" i="7"/>
  <c r="R188" i="7"/>
  <c r="R189" i="7"/>
  <c r="Q191" i="7"/>
  <c r="R192" i="7"/>
  <c r="Q194" i="7"/>
  <c r="R195" i="7"/>
  <c r="Q196" i="7"/>
  <c r="R196" i="7"/>
  <c r="R197" i="7"/>
  <c r="S197" i="7"/>
  <c r="Q199" i="7"/>
  <c r="R200" i="7"/>
  <c r="S200" i="7"/>
  <c r="Q202" i="7"/>
  <c r="R203" i="7"/>
  <c r="Q204" i="7"/>
  <c r="R204" i="7"/>
  <c r="R206" i="7"/>
  <c r="S206" i="7"/>
  <c r="R207" i="7"/>
  <c r="R211" i="7"/>
  <c r="S212" i="7"/>
  <c r="G9" i="7"/>
  <c r="F9" i="7"/>
  <c r="Q14" i="7"/>
  <c r="S14" i="7"/>
  <c r="Q15" i="7"/>
  <c r="Q16" i="7"/>
  <c r="R16" i="7"/>
  <c r="S16" i="7"/>
  <c r="Q17" i="7"/>
  <c r="S17" i="7"/>
  <c r="R18" i="7"/>
  <c r="S18" i="7"/>
  <c r="R19" i="7"/>
  <c r="S19" i="7"/>
  <c r="Q20" i="7"/>
  <c r="R20" i="7"/>
  <c r="Q21" i="7"/>
  <c r="R21" i="7"/>
  <c r="Q22" i="7"/>
  <c r="S22" i="7"/>
  <c r="Q23" i="7"/>
  <c r="S23" i="7"/>
  <c r="Q24" i="7"/>
  <c r="R24" i="7"/>
  <c r="Q25" i="7"/>
  <c r="S25" i="7"/>
  <c r="Q26" i="7"/>
  <c r="S26" i="7"/>
  <c r="Q27" i="7"/>
  <c r="S27" i="7"/>
  <c r="R28" i="7"/>
  <c r="Q29" i="7"/>
  <c r="S29" i="7"/>
  <c r="Q30" i="7"/>
  <c r="R30" i="7"/>
  <c r="S30" i="7"/>
  <c r="Q31" i="7"/>
  <c r="R31" i="7"/>
  <c r="S31" i="7"/>
  <c r="Q32" i="7"/>
  <c r="R32" i="7"/>
  <c r="S32" i="7"/>
  <c r="Q33" i="7"/>
  <c r="S33" i="7"/>
  <c r="Q34" i="7"/>
  <c r="S34" i="7"/>
  <c r="Q35" i="7"/>
  <c r="S35" i="7"/>
  <c r="Q36" i="7"/>
  <c r="S36" i="7"/>
  <c r="Q37" i="7"/>
  <c r="R37" i="7"/>
  <c r="S37" i="7"/>
  <c r="Q38" i="7"/>
  <c r="S39" i="7"/>
  <c r="Q40" i="7"/>
  <c r="R40" i="7"/>
  <c r="Q41" i="7"/>
  <c r="R41" i="7"/>
  <c r="S41" i="7"/>
  <c r="Q42" i="7"/>
  <c r="R42" i="7"/>
  <c r="Q43" i="7"/>
  <c r="S44" i="7"/>
  <c r="Q45" i="7"/>
  <c r="S45" i="7"/>
  <c r="Q46" i="7"/>
  <c r="R46" i="7"/>
  <c r="S46" i="7"/>
  <c r="Q47" i="7"/>
  <c r="S47" i="7"/>
  <c r="Q48" i="7"/>
  <c r="R48" i="7"/>
  <c r="S48" i="7"/>
  <c r="Q49" i="7"/>
  <c r="S49" i="7"/>
  <c r="Q50" i="7"/>
  <c r="R51" i="7"/>
  <c r="S51" i="7"/>
  <c r="Q52" i="7"/>
  <c r="R52" i="7"/>
  <c r="S52" i="7"/>
  <c r="Q53" i="7"/>
  <c r="S53" i="7"/>
  <c r="Q54" i="7"/>
  <c r="S54" i="7"/>
  <c r="R55" i="7"/>
  <c r="Q56" i="7"/>
  <c r="R56" i="7"/>
  <c r="S56" i="7"/>
  <c r="Q57" i="7"/>
  <c r="S57" i="7"/>
  <c r="R58" i="7"/>
  <c r="S58" i="7"/>
  <c r="Q59" i="7"/>
  <c r="S59" i="7"/>
  <c r="Q60" i="7"/>
  <c r="S60" i="7"/>
  <c r="Q61" i="7"/>
  <c r="R61" i="7"/>
  <c r="Q62" i="7"/>
  <c r="R62" i="7"/>
  <c r="S62" i="7"/>
  <c r="Q63" i="7"/>
  <c r="S63" i="7"/>
  <c r="Q64" i="7"/>
  <c r="R64" i="7"/>
  <c r="Q65" i="7"/>
  <c r="R65" i="7"/>
  <c r="S65" i="7"/>
  <c r="Q67" i="7"/>
  <c r="S67" i="7"/>
  <c r="Q68" i="7"/>
  <c r="S68" i="7"/>
  <c r="Q69" i="7"/>
  <c r="R69" i="7"/>
  <c r="S69" i="7"/>
  <c r="Q70" i="7"/>
  <c r="S70" i="7"/>
  <c r="R71" i="7"/>
  <c r="S71" i="7"/>
  <c r="Q72" i="7"/>
  <c r="R72" i="7"/>
  <c r="S72" i="7"/>
  <c r="Q73" i="7"/>
  <c r="R73" i="7"/>
  <c r="S73" i="7"/>
  <c r="Q74" i="7"/>
  <c r="R74" i="7"/>
  <c r="S75" i="7"/>
  <c r="Q77" i="7"/>
  <c r="Q78" i="7"/>
  <c r="S78" i="7"/>
  <c r="Q79" i="7"/>
  <c r="S79" i="7"/>
  <c r="Q80" i="7"/>
  <c r="R80" i="7"/>
  <c r="S80" i="7"/>
  <c r="Q81" i="7"/>
  <c r="S81" i="7"/>
  <c r="R82" i="7"/>
  <c r="S82" i="7"/>
  <c r="R83" i="7"/>
  <c r="Q84" i="7"/>
  <c r="R84" i="7"/>
  <c r="Q85" i="7"/>
  <c r="S85" i="7"/>
  <c r="Q86" i="7"/>
  <c r="S86" i="7"/>
  <c r="Q87" i="7"/>
  <c r="Q88" i="7"/>
  <c r="R88" i="7"/>
  <c r="S88" i="7"/>
  <c r="Q89" i="7"/>
  <c r="S89" i="7"/>
  <c r="R90" i="7"/>
  <c r="S90" i="7"/>
  <c r="Q91" i="7"/>
  <c r="S91" i="7"/>
  <c r="Q92" i="7"/>
  <c r="R92" i="7"/>
  <c r="S92" i="7"/>
  <c r="Q93" i="7"/>
  <c r="R93" i="7"/>
  <c r="S93" i="7"/>
  <c r="Q94" i="7"/>
  <c r="R94" i="7"/>
  <c r="Q95" i="7"/>
  <c r="Q96" i="7"/>
  <c r="R96" i="7"/>
  <c r="Q97" i="7"/>
  <c r="R97" i="7"/>
  <c r="S97" i="7"/>
  <c r="Q99" i="7"/>
  <c r="S99" i="7"/>
  <c r="R100" i="7"/>
  <c r="S100" i="7"/>
  <c r="Q101" i="7"/>
  <c r="R101" i="7"/>
  <c r="S101" i="7"/>
  <c r="Q102" i="7"/>
  <c r="S102" i="7"/>
  <c r="Q103" i="7"/>
  <c r="R103" i="7"/>
  <c r="S103" i="7"/>
  <c r="Q104" i="7"/>
  <c r="R104" i="7"/>
  <c r="S104" i="7"/>
  <c r="Q105" i="7"/>
  <c r="R105" i="7"/>
  <c r="S105" i="7"/>
  <c r="Q106" i="7"/>
  <c r="Q107" i="7"/>
  <c r="S107" i="7"/>
  <c r="Q108" i="7"/>
  <c r="S108" i="7"/>
  <c r="Q109" i="7"/>
  <c r="R109" i="7"/>
  <c r="S109" i="7"/>
  <c r="Q110" i="7"/>
  <c r="R110" i="7"/>
  <c r="S110" i="7"/>
  <c r="Q111" i="7"/>
  <c r="S111" i="7"/>
  <c r="Q112" i="7"/>
  <c r="R112" i="7"/>
  <c r="S112" i="7"/>
  <c r="Q113" i="7"/>
  <c r="S113" i="7"/>
  <c r="Q114" i="7"/>
  <c r="R114" i="7"/>
  <c r="R115" i="7"/>
  <c r="Q116" i="7"/>
  <c r="S116" i="7"/>
  <c r="Q117" i="7"/>
  <c r="R117" i="7"/>
  <c r="S117" i="7"/>
  <c r="Q118" i="7"/>
  <c r="S118" i="7"/>
  <c r="R119" i="7"/>
  <c r="S119" i="7"/>
  <c r="Q120" i="7"/>
  <c r="R120" i="7"/>
  <c r="S120" i="7"/>
  <c r="Q121" i="7"/>
  <c r="R121" i="7"/>
  <c r="S121" i="7"/>
  <c r="S122" i="7"/>
  <c r="S123" i="7"/>
  <c r="R124" i="7"/>
  <c r="Q125" i="7"/>
  <c r="R125" i="7"/>
  <c r="S125" i="7"/>
  <c r="Q126" i="7"/>
  <c r="S126" i="7"/>
  <c r="Q128" i="7"/>
  <c r="R128" i="7"/>
  <c r="Q129" i="7"/>
  <c r="R129" i="7"/>
  <c r="S129" i="7"/>
  <c r="Q131" i="7"/>
  <c r="S131" i="7"/>
  <c r="S132" i="7"/>
  <c r="Q133" i="7"/>
  <c r="S133" i="7"/>
  <c r="Q134" i="7"/>
  <c r="R134" i="7"/>
  <c r="R135" i="7"/>
  <c r="S135" i="7"/>
  <c r="S136" i="7"/>
  <c r="Q137" i="7"/>
  <c r="R137" i="7"/>
  <c r="S137" i="7"/>
  <c r="R138" i="7"/>
  <c r="S138" i="7"/>
  <c r="S140" i="7"/>
  <c r="Q141" i="7"/>
  <c r="S141" i="7"/>
  <c r="Q142" i="7"/>
  <c r="S142" i="7"/>
  <c r="S143" i="7"/>
  <c r="Q144" i="7"/>
  <c r="R144" i="7"/>
  <c r="S144" i="7"/>
  <c r="Q145" i="7"/>
  <c r="R145" i="7"/>
  <c r="S145" i="7"/>
  <c r="R146" i="7"/>
  <c r="Q147" i="7"/>
  <c r="Q149" i="7"/>
  <c r="Q150" i="7"/>
  <c r="R150" i="7"/>
  <c r="S150" i="7"/>
  <c r="S151" i="7"/>
  <c r="S152" i="7"/>
  <c r="Q153" i="7"/>
  <c r="R153" i="7"/>
  <c r="S153" i="7"/>
  <c r="R154" i="7"/>
  <c r="S154" i="7"/>
  <c r="R155" i="7"/>
  <c r="S155" i="7"/>
  <c r="S156" i="7"/>
  <c r="Q157" i="7"/>
  <c r="Q158" i="7"/>
  <c r="R158" i="7"/>
  <c r="S158" i="7"/>
  <c r="Q160" i="7"/>
  <c r="Q161" i="7"/>
  <c r="R161" i="7"/>
  <c r="S161" i="7"/>
  <c r="R162" i="7"/>
  <c r="S162" i="7"/>
  <c r="Q163" i="7"/>
  <c r="R163" i="7"/>
  <c r="S163" i="7"/>
  <c r="R164" i="7"/>
  <c r="S164" i="7"/>
  <c r="Q165" i="7"/>
  <c r="S165" i="7"/>
  <c r="Q168" i="7"/>
  <c r="R168" i="7"/>
  <c r="S168" i="7"/>
  <c r="Q169" i="7"/>
  <c r="S169" i="7"/>
  <c r="R170" i="7"/>
  <c r="S170" i="7"/>
  <c r="R172" i="7"/>
  <c r="S172" i="7"/>
  <c r="Q173" i="7"/>
  <c r="R173" i="7"/>
  <c r="S173" i="7"/>
  <c r="Q174" i="7"/>
  <c r="R174" i="7"/>
  <c r="S174" i="7"/>
  <c r="S175" i="7"/>
  <c r="Q176" i="7"/>
  <c r="S176" i="7"/>
  <c r="Q177" i="7"/>
  <c r="S177" i="7"/>
  <c r="Q178" i="7"/>
  <c r="R178" i="7"/>
  <c r="S178" i="7"/>
  <c r="Q179" i="7"/>
  <c r="Q181" i="7"/>
  <c r="R181" i="7"/>
  <c r="S181" i="7"/>
  <c r="Q182" i="7"/>
  <c r="R182" i="7"/>
  <c r="S183" i="7"/>
  <c r="R184" i="7"/>
  <c r="Q185" i="7"/>
  <c r="R185" i="7"/>
  <c r="S185" i="7"/>
  <c r="R186" i="7"/>
  <c r="S186" i="7"/>
  <c r="S187" i="7"/>
  <c r="S188" i="7"/>
  <c r="Q189" i="7"/>
  <c r="Q190" i="7"/>
  <c r="R190" i="7"/>
  <c r="S190" i="7"/>
  <c r="R191" i="7"/>
  <c r="S191" i="7"/>
  <c r="Q192" i="7"/>
  <c r="Q193" i="7"/>
  <c r="S193" i="7"/>
  <c r="R194" i="7"/>
  <c r="S194" i="7"/>
  <c r="Q195" i="7"/>
  <c r="S195" i="7"/>
  <c r="S196" i="7"/>
  <c r="Q197" i="7"/>
  <c r="Q198" i="7"/>
  <c r="R198" i="7"/>
  <c r="R199" i="7"/>
  <c r="S199" i="7"/>
  <c r="Q201" i="7"/>
  <c r="R201" i="7"/>
  <c r="S201" i="7"/>
  <c r="R202" i="7"/>
  <c r="S202" i="7"/>
  <c r="S203" i="7"/>
  <c r="S204" i="7"/>
  <c r="S205" i="7"/>
  <c r="Q207" i="7"/>
  <c r="R208" i="7"/>
  <c r="S208" i="7"/>
  <c r="R209" i="7"/>
  <c r="S209" i="7"/>
  <c r="Q210" i="7"/>
  <c r="R210" i="7"/>
  <c r="S210" i="7"/>
  <c r="Q212" i="7"/>
  <c r="R212" i="7"/>
  <c r="Q213" i="7"/>
  <c r="R213" i="7"/>
  <c r="F7" i="7"/>
  <c r="F8" i="7"/>
  <c r="E21" i="7"/>
  <c r="M16" i="7"/>
  <c r="G7" i="7"/>
  <c r="G8" i="7"/>
  <c r="H8" i="7"/>
  <c r="J32" i="7"/>
  <c r="O10" i="7"/>
  <c r="J33" i="7"/>
  <c r="O11" i="7"/>
  <c r="J34" i="7"/>
  <c r="H21" i="7"/>
  <c r="E20" i="7"/>
  <c r="J28" i="7"/>
  <c r="N10" i="7"/>
  <c r="J29" i="7"/>
  <c r="N11" i="7"/>
  <c r="J30" i="7"/>
  <c r="H20" i="7"/>
  <c r="L38" i="7"/>
  <c r="M40" i="7"/>
  <c r="M42" i="7"/>
  <c r="M28" i="7"/>
  <c r="M36" i="7"/>
  <c r="M29" i="7"/>
  <c r="M33" i="7"/>
  <c r="M31" i="7"/>
  <c r="M35" i="7"/>
  <c r="M38" i="7"/>
  <c r="M41" i="7"/>
  <c r="J35" i="7"/>
  <c r="J31" i="7"/>
  <c r="C4" i="11"/>
  <c r="C7" i="11"/>
  <c r="C8" i="11"/>
  <c r="C9" i="11"/>
  <c r="C5" i="11"/>
  <c r="C6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3" i="11"/>
  <c r="M37" i="11"/>
  <c r="M38" i="11"/>
  <c r="M33" i="11"/>
  <c r="H37" i="11"/>
  <c r="H38" i="11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6" i="10"/>
  <c r="V6" i="11"/>
  <c r="V7" i="11"/>
  <c r="V8" i="11"/>
  <c r="V9" i="11"/>
  <c r="V10" i="11"/>
  <c r="Q11" i="11"/>
  <c r="R11" i="11"/>
  <c r="S11" i="11"/>
  <c r="T11" i="11"/>
  <c r="U11" i="11"/>
  <c r="L19" i="11"/>
  <c r="M19" i="11"/>
  <c r="H23" i="11"/>
  <c r="H24" i="11"/>
  <c r="M8" i="10"/>
  <c r="H14" i="10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L6" i="5"/>
  <c r="L7" i="5"/>
  <c r="H13" i="4"/>
  <c r="M14" i="7"/>
  <c r="M15" i="7"/>
  <c r="C6" i="7"/>
  <c r="B6" i="7"/>
  <c r="K30" i="5"/>
  <c r="C6" i="6"/>
  <c r="B6" i="6"/>
  <c r="C6" i="5"/>
  <c r="B6" i="5"/>
  <c r="B6" i="4"/>
  <c r="L30" i="7"/>
  <c r="L34" i="7"/>
  <c r="F20" i="7"/>
  <c r="I20" i="7"/>
  <c r="F21" i="7"/>
  <c r="I21" i="7"/>
  <c r="J20" i="7"/>
  <c r="J21" i="7"/>
  <c r="J5" i="11"/>
  <c r="J33" i="11"/>
  <c r="H8" i="11"/>
  <c r="J8" i="11"/>
  <c r="M8" i="11"/>
  <c r="M36" i="11"/>
  <c r="E6" i="4"/>
  <c r="E7" i="4"/>
  <c r="K19" i="11"/>
  <c r="J9" i="11"/>
  <c r="J37" i="11"/>
  <c r="K8" i="11"/>
  <c r="K9" i="11"/>
  <c r="K37" i="11"/>
  <c r="J19" i="11"/>
  <c r="I7" i="11"/>
  <c r="I5" i="11"/>
  <c r="I8" i="11"/>
  <c r="I10" i="11"/>
  <c r="I38" i="11"/>
  <c r="I6" i="11"/>
  <c r="K6" i="11"/>
  <c r="H6" i="11"/>
  <c r="J6" i="11"/>
  <c r="L6" i="11"/>
  <c r="L34" i="11"/>
  <c r="M10" i="10"/>
  <c r="E33" i="10"/>
  <c r="F7" i="5"/>
  <c r="F10" i="5"/>
  <c r="F20" i="5"/>
  <c r="M39" i="7"/>
  <c r="L23" i="11"/>
  <c r="L24" i="11"/>
  <c r="M7" i="11"/>
  <c r="J7" i="11"/>
  <c r="K7" i="11"/>
  <c r="H7" i="11"/>
  <c r="L7" i="11"/>
  <c r="F22" i="7"/>
  <c r="V11" i="11"/>
  <c r="L33" i="11"/>
  <c r="M24" i="11"/>
  <c r="M31" i="11"/>
  <c r="M23" i="11"/>
  <c r="M30" i="11"/>
  <c r="M10" i="5"/>
  <c r="M11" i="5"/>
  <c r="H22" i="7"/>
  <c r="K38" i="11"/>
  <c r="J27" i="7"/>
  <c r="E29" i="10"/>
  <c r="E9" i="10"/>
  <c r="E34" i="10"/>
  <c r="J31" i="10"/>
  <c r="G29" i="10"/>
  <c r="E17" i="10"/>
  <c r="I15" i="5"/>
  <c r="F28" i="5"/>
  <c r="G8" i="6"/>
  <c r="G29" i="6"/>
  <c r="G9" i="6"/>
  <c r="I25" i="6"/>
  <c r="L27" i="6"/>
  <c r="J29" i="6"/>
  <c r="G14" i="6"/>
  <c r="L9" i="11"/>
  <c r="L10" i="11"/>
  <c r="H36" i="11"/>
  <c r="H22" i="11"/>
  <c r="E8" i="4"/>
  <c r="M8" i="4"/>
  <c r="K11" i="11"/>
  <c r="J11" i="11"/>
  <c r="N8" i="11"/>
  <c r="J36" i="11"/>
  <c r="I11" i="11"/>
  <c r="I33" i="11"/>
  <c r="I19" i="11"/>
  <c r="H20" i="11"/>
  <c r="N6" i="11"/>
  <c r="I34" i="11"/>
  <c r="H34" i="11"/>
  <c r="K13" i="11"/>
  <c r="H28" i="5"/>
  <c r="F18" i="5"/>
  <c r="I32" i="5"/>
  <c r="F32" i="5"/>
  <c r="M34" i="7"/>
  <c r="M30" i="7"/>
  <c r="M37" i="7"/>
  <c r="I22" i="7"/>
  <c r="J22" i="7"/>
  <c r="I29" i="10"/>
  <c r="O6" i="5"/>
  <c r="O7" i="5"/>
  <c r="I18" i="5"/>
  <c r="I20" i="5"/>
  <c r="F19" i="5"/>
  <c r="J28" i="5"/>
  <c r="F15" i="5"/>
  <c r="L30" i="11"/>
  <c r="L37" i="11"/>
  <c r="N37" i="11"/>
  <c r="G25" i="6"/>
  <c r="K25" i="6"/>
  <c r="M35" i="11"/>
  <c r="N7" i="11"/>
  <c r="I35" i="11"/>
  <c r="H21" i="11"/>
  <c r="H35" i="11"/>
  <c r="L31" i="11"/>
  <c r="L38" i="11"/>
  <c r="N38" i="11"/>
  <c r="O6" i="6"/>
  <c r="O7" i="6"/>
  <c r="J14" i="6"/>
  <c r="G17" i="6"/>
  <c r="G15" i="6"/>
  <c r="E18" i="10"/>
  <c r="H17" i="10"/>
  <c r="E20" i="10"/>
  <c r="M6" i="10"/>
  <c r="M7" i="10"/>
  <c r="L35" i="11"/>
  <c r="E9" i="4"/>
  <c r="G26" i="4"/>
  <c r="J28" i="4"/>
  <c r="E30" i="4"/>
  <c r="E26" i="4"/>
  <c r="K23" i="11"/>
  <c r="K30" i="11"/>
  <c r="K24" i="11"/>
  <c r="K31" i="11"/>
  <c r="K36" i="11"/>
  <c r="K35" i="11"/>
  <c r="K34" i="11"/>
  <c r="J23" i="11"/>
  <c r="J30" i="11"/>
  <c r="J24" i="11"/>
  <c r="J31" i="11"/>
  <c r="J35" i="11"/>
  <c r="J34" i="11"/>
  <c r="I23" i="11"/>
  <c r="I30" i="11"/>
  <c r="I24" i="11"/>
  <c r="I31" i="11"/>
  <c r="L22" i="11"/>
  <c r="L29" i="11"/>
  <c r="M22" i="11"/>
  <c r="M29" i="11"/>
  <c r="I36" i="11"/>
  <c r="M20" i="11"/>
  <c r="M27" i="11"/>
  <c r="L20" i="11"/>
  <c r="L27" i="11"/>
  <c r="H7" i="7"/>
  <c r="I7" i="7"/>
  <c r="K28" i="5"/>
  <c r="E30" i="5"/>
  <c r="D24" i="10"/>
  <c r="G22" i="10"/>
  <c r="F22" i="10"/>
  <c r="D22" i="10"/>
  <c r="L25" i="6"/>
  <c r="F27" i="6"/>
  <c r="E24" i="5"/>
  <c r="E22" i="5"/>
  <c r="G22" i="5"/>
  <c r="H22" i="5"/>
  <c r="F21" i="6"/>
  <c r="I19" i="6"/>
  <c r="H19" i="6"/>
  <c r="F19" i="6"/>
  <c r="N11" i="11"/>
  <c r="I22" i="11"/>
  <c r="I29" i="11"/>
  <c r="L21" i="11"/>
  <c r="L28" i="11"/>
  <c r="M21" i="11"/>
  <c r="M28" i="11"/>
  <c r="J29" i="10"/>
  <c r="D31" i="10"/>
  <c r="N35" i="11"/>
  <c r="N36" i="11"/>
  <c r="H30" i="4"/>
  <c r="E15" i="4"/>
  <c r="I26" i="4"/>
  <c r="J26" i="4"/>
  <c r="D28" i="4"/>
  <c r="K21" i="11"/>
  <c r="K28" i="11"/>
  <c r="K22" i="11"/>
  <c r="K29" i="11"/>
  <c r="K20" i="11"/>
  <c r="K27" i="11"/>
  <c r="J22" i="11"/>
  <c r="J29" i="11"/>
  <c r="J20" i="11"/>
  <c r="J27" i="11"/>
  <c r="J21" i="11"/>
  <c r="J28" i="11"/>
  <c r="N34" i="11"/>
  <c r="I21" i="11"/>
  <c r="I28" i="11"/>
  <c r="I20" i="11"/>
  <c r="I27" i="11"/>
  <c r="F11" i="7"/>
  <c r="J7" i="7"/>
  <c r="E16" i="4"/>
  <c r="M6" i="4"/>
  <c r="M7" i="4"/>
  <c r="I13" i="11"/>
  <c r="L16" i="11"/>
  <c r="M16" i="11"/>
  <c r="E15" i="7"/>
  <c r="F13" i="7"/>
  <c r="H15" i="4"/>
  <c r="E18" i="4"/>
  <c r="G20" i="4"/>
  <c r="D20" i="4"/>
  <c r="F20" i="4"/>
  <c r="D22" i="4"/>
</calcChain>
</file>

<file path=xl/sharedStrings.xml><?xml version="1.0" encoding="utf-8"?>
<sst xmlns="http://schemas.openxmlformats.org/spreadsheetml/2006/main" count="757" uniqueCount="132">
  <si>
    <t>Confidence Level</t>
  </si>
  <si>
    <t>Confidence Interval</t>
  </si>
  <si>
    <t>±</t>
  </si>
  <si>
    <t>=</t>
  </si>
  <si>
    <t>Std Error</t>
    <phoneticPr fontId="0" type="noConversion"/>
  </si>
  <si>
    <t>Reject Null?</t>
  </si>
  <si>
    <t>Sample Information</t>
  </si>
  <si>
    <t>P-value (2-tail)</t>
  </si>
  <si>
    <r>
      <t xml:space="preserve">Test Value for </t>
    </r>
    <r>
      <rPr>
        <b/>
        <sz val="11"/>
        <rFont val="Symbol"/>
        <family val="1"/>
      </rPr>
      <t>m</t>
    </r>
  </si>
  <si>
    <r>
      <t>Significance (</t>
    </r>
    <r>
      <rPr>
        <b/>
        <sz val="11"/>
        <rFont val="Symbol"/>
        <family val="1"/>
      </rPr>
      <t>a</t>
    </r>
    <r>
      <rPr>
        <b/>
        <sz val="11"/>
        <rFont val="Arial"/>
        <family val="2"/>
      </rPr>
      <t>)</t>
    </r>
  </si>
  <si>
    <t>Analysis</t>
  </si>
  <si>
    <t>F</t>
  </si>
  <si>
    <t>Input Category Labels</t>
  </si>
  <si>
    <t>1-sample t</t>
  </si>
  <si>
    <t>2-sample t</t>
  </si>
  <si>
    <t>Sample Mean x̅</t>
  </si>
  <si>
    <r>
      <t xml:space="preserve">Sample size </t>
    </r>
    <r>
      <rPr>
        <b/>
        <i/>
        <sz val="11"/>
        <rFont val="Arial"/>
        <family val="2"/>
      </rPr>
      <t>n</t>
    </r>
    <r>
      <rPr>
        <b/>
        <sz val="11"/>
        <rFont val="Arial"/>
        <family val="2"/>
      </rPr>
      <t xml:space="preserve"> </t>
    </r>
  </si>
  <si>
    <r>
      <t>Standard Deviation</t>
    </r>
    <r>
      <rPr>
        <b/>
        <sz val="11"/>
        <rFont val="Symbol"/>
        <family val="1"/>
      </rPr>
      <t xml:space="preserve"> </t>
    </r>
    <r>
      <rPr>
        <b/>
        <i/>
        <sz val="11"/>
        <rFont val="Arial"/>
        <family val="2"/>
      </rPr>
      <t>s</t>
    </r>
  </si>
  <si>
    <t>Significance Test for Population Mean (t-test)</t>
  </si>
  <si>
    <t>Significance Test Results (t-test)</t>
  </si>
  <si>
    <t>2-sample t Test for Population Mean Difference</t>
  </si>
  <si>
    <t>2-Sample Information</t>
  </si>
  <si>
    <r>
      <t xml:space="preserve">Test Value for </t>
    </r>
    <r>
      <rPr>
        <b/>
        <sz val="11"/>
        <rFont val="Symbol"/>
        <family val="1"/>
      </rPr>
      <t>m1-m2</t>
    </r>
  </si>
  <si>
    <t>Std Error</t>
    <phoneticPr fontId="0" type="noConversion"/>
  </si>
  <si>
    <t>Signifcance Test Results (2-sample t)</t>
  </si>
  <si>
    <r>
      <t xml:space="preserve">Sample size </t>
    </r>
    <r>
      <rPr>
        <b/>
        <i/>
        <sz val="11"/>
        <rFont val="Arial"/>
        <family val="2"/>
      </rPr>
      <t>n1</t>
    </r>
    <r>
      <rPr>
        <b/>
        <sz val="11"/>
        <rFont val="Arial"/>
        <family val="2"/>
      </rPr>
      <t xml:space="preserve"> </t>
    </r>
  </si>
  <si>
    <r>
      <t xml:space="preserve">Sample size </t>
    </r>
    <r>
      <rPr>
        <b/>
        <i/>
        <sz val="11"/>
        <rFont val="Arial"/>
        <family val="2"/>
      </rPr>
      <t>n2</t>
    </r>
    <r>
      <rPr>
        <b/>
        <sz val="11"/>
        <rFont val="Arial"/>
        <family val="2"/>
      </rPr>
      <t xml:space="preserve"> </t>
    </r>
  </si>
  <si>
    <t>t * ( + / - )</t>
  </si>
  <si>
    <t>Test Stat ( t )</t>
  </si>
  <si>
    <t>Test Statistic ( t )</t>
  </si>
  <si>
    <t>x-bar</t>
  </si>
  <si>
    <t>t * (Std Error)</t>
  </si>
  <si>
    <t>Degrees of Freedom</t>
  </si>
  <si>
    <t>Difference</t>
  </si>
  <si>
    <r>
      <t>Std Dev s</t>
    </r>
    <r>
      <rPr>
        <b/>
        <vertAlign val="subscript"/>
        <sz val="11"/>
        <rFont val="Arial"/>
        <family val="2"/>
      </rPr>
      <t>d</t>
    </r>
  </si>
  <si>
    <r>
      <rPr>
        <b/>
        <sz val="11"/>
        <rFont val="Arial"/>
        <family val="2"/>
      </rPr>
      <t>Test Value</t>
    </r>
    <r>
      <rPr>
        <b/>
        <sz val="11"/>
        <rFont val="Symbol"/>
        <family val="1"/>
      </rPr>
      <t xml:space="preserve"> m</t>
    </r>
    <r>
      <rPr>
        <b/>
        <vertAlign val="subscript"/>
        <sz val="11"/>
        <rFont val="Cambria"/>
        <family val="1"/>
      </rPr>
      <t>d</t>
    </r>
  </si>
  <si>
    <r>
      <t>x̅</t>
    </r>
    <r>
      <rPr>
        <b/>
        <vertAlign val="subscript"/>
        <sz val="11"/>
        <color rgb="FF000000"/>
        <rFont val="Lucida Grande"/>
      </rPr>
      <t>d</t>
    </r>
  </si>
  <si>
    <r>
      <rPr>
        <b/>
        <sz val="11"/>
        <color rgb="FF000000"/>
        <rFont val="Arial"/>
        <family val="2"/>
      </rPr>
      <t>Sample Mean</t>
    </r>
    <r>
      <rPr>
        <b/>
        <sz val="11"/>
        <color rgb="FF000000"/>
        <rFont val="Lucida Grande"/>
      </rPr>
      <t xml:space="preserve"> x̅</t>
    </r>
    <r>
      <rPr>
        <b/>
        <vertAlign val="subscript"/>
        <sz val="11"/>
        <color rgb="FF000000"/>
        <rFont val="Lucida Grande"/>
      </rPr>
      <t>d</t>
    </r>
  </si>
  <si>
    <t xml:space="preserve">Sample size n </t>
  </si>
  <si>
    <t xml:space="preserve">Test Statistic  t </t>
  </si>
  <si>
    <r>
      <t>Sample Mean</t>
    </r>
    <r>
      <rPr>
        <b/>
        <sz val="11"/>
        <color rgb="FF000000"/>
        <rFont val="Lucida Grande"/>
      </rPr>
      <t xml:space="preserve"> x̅</t>
    </r>
    <r>
      <rPr>
        <b/>
        <vertAlign val="subscript"/>
        <sz val="11"/>
        <color rgb="FF000000"/>
        <rFont val="Lucida Grande"/>
      </rPr>
      <t>d</t>
    </r>
  </si>
  <si>
    <t>Matched Samples Test (t-test)</t>
  </si>
  <si>
    <t>Test Statistic  t</t>
  </si>
  <si>
    <t>ANOVA</t>
  </si>
  <si>
    <t>Treat 1</t>
  </si>
  <si>
    <t>Treat 2</t>
  </si>
  <si>
    <t>Treat 3</t>
  </si>
  <si>
    <t>Cats</t>
  </si>
  <si>
    <t>ANOVA Test of Mean Difference (One-Way)</t>
  </si>
  <si>
    <t>ANOVA Results</t>
  </si>
  <si>
    <t>Between</t>
  </si>
  <si>
    <t>Within</t>
  </si>
  <si>
    <t>Total</t>
  </si>
  <si>
    <t>Source</t>
  </si>
  <si>
    <t>SS</t>
  </si>
  <si>
    <t>df</t>
  </si>
  <si>
    <t>MS</t>
  </si>
  <si>
    <t>Mean 1</t>
  </si>
  <si>
    <t>Mean 2</t>
  </si>
  <si>
    <t>Mean 3</t>
  </si>
  <si>
    <t>P-value</t>
  </si>
  <si>
    <t>Reject Null ?</t>
  </si>
  <si>
    <t>Critical Value F</t>
  </si>
  <si>
    <t>Category</t>
  </si>
  <si>
    <t>x̅</t>
  </si>
  <si>
    <t>s</t>
  </si>
  <si>
    <t>n</t>
  </si>
  <si>
    <t>#</t>
  </si>
  <si>
    <t>M.O.E.</t>
  </si>
  <si>
    <t>Descriptive Statistics and Means Plot</t>
  </si>
  <si>
    <t>Confidence Intervals for Group Means</t>
  </si>
  <si>
    <t>Observed difference</t>
  </si>
  <si>
    <r>
      <rPr>
        <b/>
        <sz val="11"/>
        <rFont val="Arial"/>
        <family val="2"/>
      </rPr>
      <t>Observed difference +/- Margin of Error</t>
    </r>
  </si>
  <si>
    <r>
      <t xml:space="preserve">(Test Value)    </t>
    </r>
    <r>
      <rPr>
        <b/>
        <i/>
        <sz val="11"/>
        <rFont val="Arial"/>
        <family val="2"/>
      </rPr>
      <t>Ho</t>
    </r>
    <r>
      <rPr>
        <b/>
        <sz val="11"/>
        <rFont val="Arial"/>
        <family val="2"/>
      </rPr>
      <t xml:space="preserve">: </t>
    </r>
    <r>
      <rPr>
        <b/>
        <sz val="11"/>
        <rFont val="Symbol"/>
        <family val="1"/>
      </rPr>
      <t xml:space="preserve">m </t>
    </r>
    <r>
      <rPr>
        <b/>
        <sz val="11"/>
        <rFont val="Arial"/>
        <family val="2"/>
      </rPr>
      <t xml:space="preserve">= </t>
    </r>
  </si>
  <si>
    <t>Critical Value 2-tail</t>
  </si>
  <si>
    <r>
      <t xml:space="preserve"> </t>
    </r>
    <r>
      <rPr>
        <b/>
        <i/>
        <sz val="11"/>
        <rFont val="Arial"/>
        <family val="2"/>
      </rPr>
      <t>Ha</t>
    </r>
    <r>
      <rPr>
        <b/>
        <sz val="11"/>
        <rFont val="Arial"/>
        <family val="2"/>
      </rPr>
      <t xml:space="preserve">: </t>
    </r>
    <r>
      <rPr>
        <b/>
        <sz val="11"/>
        <rFont val="Symbol"/>
        <family val="1"/>
      </rPr>
      <t xml:space="preserve">m </t>
    </r>
    <r>
      <rPr>
        <b/>
        <sz val="11"/>
        <rFont val="Arial"/>
        <family val="2"/>
      </rPr>
      <t xml:space="preserve">not = </t>
    </r>
  </si>
  <si>
    <t>Std Error C.I.</t>
  </si>
  <si>
    <t>Test Statistic ( z )</t>
  </si>
  <si>
    <t>z * ( + / - )</t>
  </si>
  <si>
    <t>Test Value for P</t>
  </si>
  <si>
    <r>
      <t xml:space="preserve">p-hat   </t>
    </r>
    <r>
      <rPr>
        <b/>
        <sz val="11"/>
        <rFont val="Arial"/>
        <family val="2"/>
      </rPr>
      <t>+/-    z* (Std Error)</t>
    </r>
  </si>
  <si>
    <t>Critical Value (2-tail)</t>
  </si>
  <si>
    <r>
      <t xml:space="preserve">Ha: </t>
    </r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 xml:space="preserve"> not = </t>
    </r>
  </si>
  <si>
    <r>
      <t xml:space="preserve">(Assumed </t>
    </r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 xml:space="preserve">)   Ho: p = </t>
    </r>
  </si>
  <si>
    <t>Significance Test Results (z-test)</t>
  </si>
  <si>
    <t>C.I. MOE</t>
  </si>
  <si>
    <t>Standard Error</t>
  </si>
  <si>
    <t>Sample Proportion</t>
  </si>
  <si>
    <t># of Successes (x)</t>
  </si>
  <si>
    <t>Significance Test for Population Proportion (z-test)</t>
  </si>
  <si>
    <t>Expected Counts:  ( Row Total * Column Total ) / Grand Total</t>
  </si>
  <si>
    <t>Is Association</t>
  </si>
  <si>
    <t xml:space="preserve">No Association </t>
  </si>
  <si>
    <r>
      <t>p</t>
    </r>
    <r>
      <rPr>
        <b/>
        <sz val="11"/>
        <rFont val="Arial"/>
        <family val="2"/>
      </rPr>
      <t>-value</t>
    </r>
  </si>
  <si>
    <t>Alternative</t>
  </si>
  <si>
    <t>Null Hypothesis</t>
  </si>
  <si>
    <t>D.V. Column Variable</t>
  </si>
  <si>
    <t>I.V. Row Variable</t>
  </si>
  <si>
    <t>Test Stat</t>
  </si>
  <si>
    <t>Observed Counts</t>
  </si>
  <si>
    <t>Chi-Square Test</t>
  </si>
  <si>
    <t>Column</t>
  </si>
  <si>
    <t>Row</t>
  </si>
  <si>
    <t>Categories</t>
  </si>
  <si>
    <t xml:space="preserve"> z -Test Proportion </t>
  </si>
  <si>
    <t>M</t>
  </si>
  <si>
    <t>Income</t>
  </si>
  <si>
    <t>HsHld</t>
  </si>
  <si>
    <t>Amount $</t>
  </si>
  <si>
    <t>Gender</t>
  </si>
  <si>
    <t>EdLevel</t>
  </si>
  <si>
    <t>Age</t>
  </si>
  <si>
    <t>PrevInc</t>
  </si>
  <si>
    <t>PrevAmt</t>
  </si>
  <si>
    <t>Low</t>
  </si>
  <si>
    <t>BA</t>
  </si>
  <si>
    <t>High</t>
  </si>
  <si>
    <t>D</t>
  </si>
  <si>
    <t>Mid</t>
  </si>
  <si>
    <t>Amt.Cat.</t>
  </si>
  <si>
    <t>Marital</t>
  </si>
  <si>
    <t>S</t>
  </si>
  <si>
    <t>Chi-Square Test of Independence</t>
  </si>
  <si>
    <t>Matched samples t</t>
  </si>
  <si>
    <t>pooled</t>
  </si>
  <si>
    <t>Conditional Distribution (by IV/Row)</t>
  </si>
  <si>
    <t>Reject?</t>
  </si>
  <si>
    <t xml:space="preserve">Input Number </t>
  </si>
  <si>
    <t xml:space="preserve">IV: Input Number </t>
  </si>
  <si>
    <t xml:space="preserve">DV: Input Number </t>
  </si>
  <si>
    <t xml:space="preserve">Row: Input Number </t>
  </si>
  <si>
    <t xml:space="preserve">Col: Input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</si>
</sst>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name val="Symbol"/>
      <family val="1"/>
    </font>
    <font>
      <b/>
      <sz val="11"/>
      <name val="Symbol"/>
      <family val="1"/>
    </font>
    <font>
      <b/>
      <sz val="11"/>
      <color rgb="FFFF000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rgb="FF000000"/>
      <name val="Calibri"/>
      <family val="2"/>
    </font>
    <font>
      <sz val="11"/>
      <color rgb="FFFF0000"/>
      <name val="Arial"/>
      <family val="2"/>
    </font>
    <font>
      <sz val="14"/>
      <name val="Cambria"/>
      <family val="1"/>
    </font>
    <font>
      <sz val="12"/>
      <color rgb="FF000000"/>
      <name val="Lucida Grande"/>
    </font>
    <font>
      <b/>
      <sz val="11"/>
      <color rgb="FF000000"/>
      <name val="Lucida Grande"/>
    </font>
    <font>
      <b/>
      <vertAlign val="subscript"/>
      <sz val="11"/>
      <color rgb="FF000000"/>
      <name val="Lucida Grande"/>
    </font>
    <font>
      <b/>
      <sz val="11"/>
      <color rgb="FF000000"/>
      <name val="Arial"/>
      <family val="2"/>
    </font>
    <font>
      <b/>
      <vertAlign val="subscript"/>
      <sz val="11"/>
      <name val="Arial"/>
      <family val="2"/>
    </font>
    <font>
      <b/>
      <vertAlign val="subscript"/>
      <sz val="11"/>
      <name val="Cambria"/>
      <family val="1"/>
    </font>
    <font>
      <b/>
      <i/>
      <sz val="12"/>
      <name val="Times New Roman"/>
      <family val="1"/>
    </font>
    <font>
      <b/>
      <sz val="11"/>
      <color indexed="1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60">
    <xf numFmtId="0" fontId="0" fillId="0" borderId="0"/>
    <xf numFmtId="9" fontId="1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7" fillId="0" borderId="0" xfId="0" applyFont="1" applyFill="1" applyBorder="1"/>
    <xf numFmtId="0" fontId="7" fillId="0" borderId="0" xfId="0" applyFont="1"/>
    <xf numFmtId="0" fontId="6" fillId="0" borderId="0" xfId="0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left"/>
    </xf>
    <xf numFmtId="0" fontId="8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8" fillId="0" borderId="0" xfId="0" applyFont="1" applyBorder="1"/>
    <xf numFmtId="164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9" fontId="7" fillId="0" borderId="1" xfId="1" applyNumberFormat="1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hidden="1"/>
    </xf>
    <xf numFmtId="164" fontId="6" fillId="0" borderId="3" xfId="0" applyNumberFormat="1" applyFont="1" applyBorder="1" applyAlignment="1" applyProtection="1">
      <alignment horizontal="left"/>
      <protection hidden="1"/>
    </xf>
    <xf numFmtId="164" fontId="7" fillId="0" borderId="4" xfId="0" applyNumberFormat="1" applyFont="1" applyBorder="1" applyAlignment="1" applyProtection="1">
      <alignment horizontal="center"/>
      <protection hidden="1"/>
    </xf>
    <xf numFmtId="0" fontId="12" fillId="0" borderId="0" xfId="2" applyAlignment="1">
      <alignment horizontal="center"/>
    </xf>
    <xf numFmtId="0" fontId="13" fillId="0" borderId="0" xfId="2" applyFont="1" applyFill="1" applyBorder="1" applyAlignment="1">
      <alignment horizontal="center"/>
    </xf>
    <xf numFmtId="0" fontId="13" fillId="3" borderId="1" xfId="2" applyFont="1" applyFill="1" applyBorder="1" applyAlignment="1">
      <alignment horizontal="center"/>
    </xf>
    <xf numFmtId="0" fontId="12" fillId="0" borderId="1" xfId="2" applyBorder="1" applyAlignment="1" applyProtection="1">
      <alignment horizontal="center"/>
      <protection locked="0"/>
    </xf>
    <xf numFmtId="0" fontId="12" fillId="0" borderId="0" xfId="2"/>
    <xf numFmtId="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64" fontId="7" fillId="0" borderId="1" xfId="0" applyNumberFormat="1" applyFont="1" applyFill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0" fontId="14" fillId="0" borderId="0" xfId="2" applyFont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7" fillId="0" borderId="1" xfId="0" quotePrefix="1" applyFont="1" applyFill="1" applyBorder="1" applyAlignment="1" applyProtection="1">
      <alignment horizontal="center"/>
      <protection hidden="1"/>
    </xf>
    <xf numFmtId="164" fontId="7" fillId="0" borderId="1" xfId="0" applyNumberFormat="1" applyFont="1" applyFill="1" applyBorder="1" applyAlignment="1" applyProtection="1">
      <alignment horizontal="center"/>
      <protection hidden="1"/>
    </xf>
    <xf numFmtId="0" fontId="7" fillId="0" borderId="4" xfId="0" applyFont="1" applyBorder="1" applyProtection="1"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164" fontId="0" fillId="0" borderId="0" xfId="0" applyNumberFormat="1" applyBorder="1"/>
    <xf numFmtId="0" fontId="7" fillId="5" borderId="0" xfId="0" applyFont="1" applyFill="1" applyBorder="1"/>
    <xf numFmtId="0" fontId="1" fillId="0" borderId="0" xfId="0" applyFont="1" applyBorder="1" applyAlignment="1">
      <alignment horizontal="center"/>
    </xf>
    <xf numFmtId="165" fontId="7" fillId="0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5" fontId="7" fillId="0" borderId="1" xfId="0" applyNumberFormat="1" applyFont="1" applyFill="1" applyBorder="1" applyAlignment="1" applyProtection="1">
      <alignment horizontal="center"/>
      <protection hidden="1"/>
    </xf>
    <xf numFmtId="164" fontId="18" fillId="0" borderId="4" xfId="0" applyNumberFormat="1" applyFont="1" applyBorder="1" applyAlignment="1" applyProtection="1">
      <alignment horizontal="center"/>
      <protection hidden="1"/>
    </xf>
    <xf numFmtId="0" fontId="13" fillId="3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2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>
      <alignment vertical="center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26" fillId="0" borderId="0" xfId="2" applyFont="1"/>
    <xf numFmtId="0" fontId="7" fillId="6" borderId="1" xfId="0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12" fillId="6" borderId="1" xfId="2" applyFont="1" applyFill="1" applyBorder="1" applyAlignment="1" applyProtection="1">
      <alignment horizontal="center"/>
      <protection locked="0"/>
    </xf>
    <xf numFmtId="0" fontId="13" fillId="6" borderId="1" xfId="2" applyFont="1" applyFill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hidden="1"/>
    </xf>
    <xf numFmtId="165" fontId="7" fillId="0" borderId="1" xfId="0" applyNumberFormat="1" applyFont="1" applyBorder="1" applyAlignment="1" applyProtection="1">
      <alignment horizontal="center"/>
      <protection hidden="1"/>
    </xf>
    <xf numFmtId="164" fontId="7" fillId="0" borderId="1" xfId="0" applyNumberFormat="1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center"/>
      <protection hidden="1"/>
    </xf>
    <xf numFmtId="0" fontId="7" fillId="0" borderId="10" xfId="0" applyFont="1" applyBorder="1" applyAlignment="1" applyProtection="1">
      <alignment horizontal="center"/>
      <protection hidden="1"/>
    </xf>
    <xf numFmtId="0" fontId="6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0" fillId="6" borderId="0" xfId="0" applyNumberFormat="1" applyFill="1" applyBorder="1"/>
    <xf numFmtId="0" fontId="6" fillId="0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 vertical="center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2" fontId="21" fillId="3" borderId="1" xfId="0" applyNumberFormat="1" applyFont="1" applyFill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2" fontId="21" fillId="4" borderId="4" xfId="0" applyNumberFormat="1" applyFont="1" applyFill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/>
      <protection hidden="1"/>
    </xf>
    <xf numFmtId="2" fontId="7" fillId="0" borderId="0" xfId="0" applyNumberFormat="1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/>
    </xf>
    <xf numFmtId="2" fontId="7" fillId="0" borderId="11" xfId="0" applyNumberFormat="1" applyFont="1" applyBorder="1" applyAlignment="1" applyProtection="1">
      <alignment horizontal="center" vertical="center"/>
      <protection hidden="1"/>
    </xf>
    <xf numFmtId="1" fontId="7" fillId="0" borderId="1" xfId="0" applyNumberFormat="1" applyFont="1" applyFill="1" applyBorder="1" applyAlignment="1" applyProtection="1">
      <alignment horizontal="center"/>
      <protection hidden="1"/>
    </xf>
    <xf numFmtId="1" fontId="7" fillId="0" borderId="1" xfId="0" applyNumberFormat="1" applyFont="1" applyBorder="1" applyAlignment="1" applyProtection="1">
      <alignment horizontal="center"/>
      <protection hidden="1"/>
    </xf>
    <xf numFmtId="165" fontId="7" fillId="0" borderId="3" xfId="0" applyNumberFormat="1" applyFont="1" applyFill="1" applyBorder="1" applyAlignment="1" applyProtection="1">
      <alignment horizontal="center"/>
      <protection hidden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7" fillId="0" borderId="12" xfId="0" applyFont="1" applyBorder="1"/>
    <xf numFmtId="0" fontId="7" fillId="0" borderId="13" xfId="0" applyFont="1" applyBorder="1"/>
    <xf numFmtId="166" fontId="7" fillId="0" borderId="1" xfId="0" applyNumberFormat="1" applyFont="1" applyFill="1" applyBorder="1" applyAlignment="1" applyProtection="1">
      <alignment horizontal="center"/>
      <protection hidden="1"/>
    </xf>
    <xf numFmtId="0" fontId="7" fillId="0" borderId="12" xfId="0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0" fontId="8" fillId="0" borderId="12" xfId="0" applyFont="1" applyFill="1" applyBorder="1"/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164" fontId="7" fillId="0" borderId="1" xfId="0" applyNumberFormat="1" applyFont="1" applyFill="1" applyBorder="1" applyAlignment="1" applyProtection="1">
      <alignment horizontal="center"/>
    </xf>
    <xf numFmtId="0" fontId="7" fillId="0" borderId="7" xfId="0" applyFont="1" applyBorder="1"/>
    <xf numFmtId="0" fontId="7" fillId="0" borderId="6" xfId="0" applyFont="1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/>
    <xf numFmtId="0" fontId="0" fillId="0" borderId="1" xfId="0" applyBorder="1"/>
    <xf numFmtId="0" fontId="0" fillId="0" borderId="1" xfId="0" applyFill="1" applyBorder="1"/>
    <xf numFmtId="0" fontId="1" fillId="0" borderId="1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13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3" xfId="0" applyFont="1" applyFill="1" applyBorder="1"/>
    <xf numFmtId="0" fontId="6" fillId="0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11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2" fillId="0" borderId="0" xfId="2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15" xfId="0" applyBorder="1"/>
    <xf numFmtId="164" fontId="7" fillId="0" borderId="1" xfId="0" applyNumberFormat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2" fillId="0" borderId="11" xfId="0" applyFont="1" applyBorder="1" applyAlignment="1">
      <alignment horizontal="center"/>
    </xf>
    <xf numFmtId="9" fontId="7" fillId="0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2" fontId="0" fillId="0" borderId="0" xfId="0" applyNumberFormat="1"/>
    <xf numFmtId="0" fontId="28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2" fontId="3" fillId="6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quotePrefix="1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horizontal="center"/>
      <protection locked="0"/>
    </xf>
    <xf numFmtId="0" fontId="13" fillId="6" borderId="1" xfId="2" applyFont="1" applyFill="1" applyBorder="1" applyAlignment="1" applyProtection="1">
      <alignment horizontal="center" wrapText="1"/>
    </xf>
    <xf numFmtId="0" fontId="13" fillId="4" borderId="1" xfId="0" applyFont="1" applyFill="1" applyBorder="1" applyAlignment="1" applyProtection="1">
      <alignment horizontal="center" wrapText="1"/>
      <protection locked="0"/>
    </xf>
    <xf numFmtId="0" fontId="13" fillId="4" borderId="4" xfId="0" applyFont="1" applyFill="1" applyBorder="1" applyAlignment="1" applyProtection="1">
      <alignment horizontal="center" wrapText="1"/>
      <protection locked="0"/>
    </xf>
    <xf numFmtId="0" fontId="13" fillId="4" borderId="4" xfId="0" applyFont="1" applyFill="1" applyBorder="1" applyAlignment="1">
      <alignment horizontal="center" wrapText="1"/>
    </xf>
    <xf numFmtId="1" fontId="13" fillId="4" borderId="4" xfId="0" applyNumberFormat="1" applyFont="1" applyFill="1" applyBorder="1" applyAlignment="1" applyProtection="1">
      <alignment horizontal="center" wrapText="1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center"/>
      <protection locked="0"/>
    </xf>
    <xf numFmtId="0" fontId="12" fillId="0" borderId="10" xfId="0" applyFont="1" applyBorder="1" applyAlignment="1">
      <alignment horizontal="center"/>
    </xf>
    <xf numFmtId="1" fontId="12" fillId="0" borderId="10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3" fillId="3" borderId="2" xfId="2" applyFont="1" applyFill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3" fillId="0" borderId="4" xfId="0" applyFont="1" applyBorder="1" applyAlignment="1"/>
    <xf numFmtId="0" fontId="13" fillId="0" borderId="1" xfId="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2" xfId="0" applyFont="1" applyBorder="1" applyAlignment="1" applyProtection="1">
      <alignment horizontal="center"/>
      <protection hidden="1"/>
    </xf>
    <xf numFmtId="0" fontId="0" fillId="0" borderId="3" xfId="0" applyBorder="1" applyAlignment="1"/>
    <xf numFmtId="0" fontId="0" fillId="0" borderId="4" xfId="0" applyBorder="1" applyAlignment="1"/>
    <xf numFmtId="0" fontId="2" fillId="3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hidden="1"/>
    </xf>
    <xf numFmtId="0" fontId="6" fillId="0" borderId="3" xfId="0" applyFont="1" applyBorder="1" applyAlignment="1" applyProtection="1">
      <alignment horizontal="right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/>
      <protection hidden="1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3" borderId="7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2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</cellXfs>
  <cellStyles count="260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Normal" xfId="0" builtinId="0"/>
    <cellStyle name="Normal 2" xfId="2" xr:uid="{00000000-0005-0000-0000-000001010000}"/>
    <cellStyle name="Normal 2 2" xfId="215" xr:uid="{00000000-0005-0000-0000-000002010000}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ANOVA!$E$20:$E$22</c:f>
              <c:strCache>
                <c:ptCount val="3"/>
                <c:pt idx="0">
                  <c:v>BA</c:v>
                </c:pt>
                <c:pt idx="1">
                  <c:v>M</c:v>
                </c:pt>
                <c:pt idx="2">
                  <c:v>D</c:v>
                </c:pt>
              </c:strCache>
            </c:strRef>
          </c:cat>
          <c:val>
            <c:numRef>
              <c:f>ANOVA!$F$20:$F$22</c:f>
              <c:numCache>
                <c:formatCode>0.00</c:formatCode>
                <c:ptCount val="3"/>
                <c:pt idx="0">
                  <c:v>3990.030303030303</c:v>
                </c:pt>
                <c:pt idx="1">
                  <c:v>4332.68</c:v>
                </c:pt>
                <c:pt idx="2">
                  <c:v>4314.1111111111113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6-3B4A-A441-A6196CA61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668544"/>
        <c:axId val="1650664192"/>
      </c:barChart>
      <c:catAx>
        <c:axId val="165066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0664192"/>
        <c:crosses val="autoZero"/>
        <c:auto val="1"/>
        <c:lblAlgn val="ctr"/>
        <c:lblOffset val="100"/>
        <c:noMultiLvlLbl val="0"/>
      </c:catAx>
      <c:valAx>
        <c:axId val="1650664192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650668544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'Chi-Square'!$H$34</c:f>
              <c:strCache>
                <c:ptCount val="1"/>
                <c:pt idx="0">
                  <c:v>BA</c:v>
                </c:pt>
              </c:strCache>
            </c:strRef>
          </c:tx>
          <c:invertIfNegative val="0"/>
          <c:cat>
            <c:multiLvlStrRef>
              <c:f>'Chi-Square'!$I$33:$L$33</c:f>
            </c:multiLvlStrRef>
          </c:cat>
          <c:val>
            <c:numRef>
              <c:f>'Chi-Square'!$I$34:$L$34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2-4D40-AD87-F9D74EB569B2}"/>
            </c:ext>
          </c:extLst>
        </c:ser>
        <c:ser>
          <c:idx val="1"/>
          <c:order val="1"/>
          <c:tx>
            <c:strRef>
              <c:f>'Chi-Square'!$H$35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cat>
            <c:multiLvlStrRef>
              <c:f>'Chi-Square'!$I$33:$L$33</c:f>
            </c:multiLvlStrRef>
          </c:cat>
          <c:val>
            <c:numRef>
              <c:f>'Chi-Square'!$I$35:$L$35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2-4D40-AD87-F9D74EB569B2}"/>
            </c:ext>
          </c:extLst>
        </c:ser>
        <c:ser>
          <c:idx val="2"/>
          <c:order val="2"/>
          <c:tx>
            <c:strRef>
              <c:f>'Chi-Square'!$H$36</c:f>
              <c:strCache>
                <c:ptCount val="1"/>
                <c:pt idx="0">
                  <c:v>D</c:v>
                </c:pt>
              </c:strCache>
            </c:strRef>
          </c:tx>
          <c:invertIfNegative val="0"/>
          <c:cat>
            <c:multiLvlStrRef>
              <c:f>'Chi-Square'!$I$33:$L$33</c:f>
            </c:multiLvlStrRef>
          </c:cat>
          <c:val>
            <c:numRef>
              <c:f>'Chi-Square'!$I$36:$L$36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2-4D40-AD87-F9D74EB56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664736"/>
        <c:axId val="1650658208"/>
      </c:barChart>
      <c:catAx>
        <c:axId val="165066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 i="0"/>
            </a:pPr>
            <a:endParaRPr lang="en-US"/>
          </a:p>
        </c:txPr>
        <c:crossAx val="1650658208"/>
        <c:crosses val="autoZero"/>
        <c:auto val="1"/>
        <c:lblAlgn val="ctr"/>
        <c:lblOffset val="100"/>
        <c:noMultiLvlLbl val="0"/>
      </c:catAx>
      <c:valAx>
        <c:axId val="1650658208"/>
        <c:scaling>
          <c:orientation val="minMax"/>
        </c:scaling>
        <c:delete val="0"/>
        <c:axPos val="l"/>
        <c:numFmt formatCode="0.0000" sourceLinked="1"/>
        <c:majorTickMark val="out"/>
        <c:minorTickMark val="none"/>
        <c:tickLblPos val="nextTo"/>
        <c:crossAx val="1650664736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24</xdr:row>
      <xdr:rowOff>19050</xdr:rowOff>
    </xdr:from>
    <xdr:to>
      <xdr:col>7</xdr:col>
      <xdr:colOff>1193800</xdr:colOff>
      <xdr:row>41</xdr:row>
      <xdr:rowOff>120650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39</xdr:row>
      <xdr:rowOff>38100</xdr:rowOff>
    </xdr:from>
    <xdr:to>
      <xdr:col>12</xdr:col>
      <xdr:colOff>304800</xdr:colOff>
      <xdr:row>57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robertemrich/Downloads/Unit%204_Case%202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Binomial"/>
      <sheetName val="z Test"/>
      <sheetName val="Crossstab"/>
      <sheetName val="Chi-Square"/>
    </sheetNames>
    <sheetDataSet>
      <sheetData sheetId="0"/>
      <sheetData sheetId="1">
        <row r="7">
          <cell r="B7">
            <v>0</v>
          </cell>
          <cell r="C7">
            <v>1</v>
          </cell>
        </row>
        <row r="8">
          <cell r="B8" t="str">
            <v/>
          </cell>
        </row>
        <row r="9">
          <cell r="B9" t="str">
            <v/>
          </cell>
        </row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</sheetData>
      <sheetData sheetId="2"/>
      <sheetData sheetId="3"/>
      <sheetData sheetId="4">
        <row r="6">
          <cell r="C6" t="str">
            <v/>
          </cell>
        </row>
        <row r="20">
          <cell r="C2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2"/>
  <sheetViews>
    <sheetView tabSelected="1" topLeftCell="G1" zoomScale="75" zoomScaleNormal="140" workbookViewId="0">
      <selection activeCell="N37" sqref="N37"/>
    </sheetView>
  </sheetViews>
  <sheetFormatPr baseColWidth="10" defaultColWidth="8.83203125" defaultRowHeight="16" x14ac:dyDescent="0.2"/>
  <cols>
    <col min="1" max="1" width="4.83203125" style="34" customWidth="1"/>
    <col min="2" max="7" width="11" style="30" customWidth="1"/>
    <col min="8" max="11" width="11.1640625" style="30" customWidth="1"/>
    <col min="12" max="12" width="6.1640625" style="30" customWidth="1"/>
    <col min="13" max="13" width="24.6640625" style="30" customWidth="1"/>
    <col min="14" max="14" width="8.83203125" style="30"/>
    <col min="15" max="15" width="28.1640625" style="30" customWidth="1"/>
    <col min="16" max="16" width="8" style="30" customWidth="1"/>
    <col min="17" max="16384" width="8.83203125" style="34"/>
  </cols>
  <sheetData>
    <row r="1" spans="2:16" x14ac:dyDescent="0.2">
      <c r="B1" s="181">
        <v>1</v>
      </c>
      <c r="C1" s="181">
        <v>2</v>
      </c>
      <c r="D1" s="181">
        <v>3</v>
      </c>
      <c r="E1" s="181">
        <v>4</v>
      </c>
      <c r="F1" s="181">
        <v>5</v>
      </c>
      <c r="G1" s="181">
        <v>6</v>
      </c>
      <c r="H1" s="181">
        <v>7</v>
      </c>
      <c r="I1" s="181">
        <v>8</v>
      </c>
      <c r="J1" s="181">
        <v>9</v>
      </c>
      <c r="K1" s="181">
        <v>10</v>
      </c>
      <c r="M1" s="194" t="s">
        <v>10</v>
      </c>
      <c r="N1" s="193"/>
      <c r="O1" s="59"/>
    </row>
    <row r="2" spans="2:16" ht="17" x14ac:dyDescent="0.2">
      <c r="B2" s="182" t="s">
        <v>106</v>
      </c>
      <c r="C2" s="183" t="s">
        <v>107</v>
      </c>
      <c r="D2" s="183" t="s">
        <v>108</v>
      </c>
      <c r="E2" s="183" t="s">
        <v>109</v>
      </c>
      <c r="F2" s="183" t="s">
        <v>110</v>
      </c>
      <c r="G2" s="184" t="s">
        <v>111</v>
      </c>
      <c r="H2" s="184" t="s">
        <v>119</v>
      </c>
      <c r="I2" s="184" t="s">
        <v>120</v>
      </c>
      <c r="J2" s="184" t="s">
        <v>112</v>
      </c>
      <c r="K2" s="185" t="s">
        <v>113</v>
      </c>
      <c r="M2" s="31"/>
      <c r="N2" s="4"/>
    </row>
    <row r="3" spans="2:16" x14ac:dyDescent="0.2">
      <c r="B3" s="186">
        <v>99</v>
      </c>
      <c r="C3" s="187" t="s">
        <v>114</v>
      </c>
      <c r="D3" s="187">
        <v>1837</v>
      </c>
      <c r="E3" s="187" t="s">
        <v>105</v>
      </c>
      <c r="F3" s="187" t="s">
        <v>115</v>
      </c>
      <c r="G3" s="188">
        <v>28</v>
      </c>
      <c r="H3" s="188" t="s">
        <v>114</v>
      </c>
      <c r="I3" s="188" t="s">
        <v>121</v>
      </c>
      <c r="J3" s="188">
        <v>96</v>
      </c>
      <c r="K3" s="189">
        <v>2700</v>
      </c>
      <c r="M3" s="197" t="s">
        <v>13</v>
      </c>
      <c r="N3" s="198"/>
      <c r="O3"/>
      <c r="P3"/>
    </row>
    <row r="4" spans="2:16" x14ac:dyDescent="0.2">
      <c r="B4" s="186">
        <v>81</v>
      </c>
      <c r="C4" s="187" t="s">
        <v>114</v>
      </c>
      <c r="D4" s="187">
        <v>2477</v>
      </c>
      <c r="E4" s="187" t="s">
        <v>105</v>
      </c>
      <c r="F4" s="187" t="s">
        <v>115</v>
      </c>
      <c r="G4" s="188">
        <v>26</v>
      </c>
      <c r="H4" s="188" t="s">
        <v>114</v>
      </c>
      <c r="I4" s="188" t="s">
        <v>121</v>
      </c>
      <c r="J4" s="188">
        <v>80</v>
      </c>
      <c r="K4" s="189">
        <v>2694</v>
      </c>
      <c r="M4" s="32" t="s">
        <v>127</v>
      </c>
      <c r="N4" s="75">
        <v>1</v>
      </c>
      <c r="O4"/>
      <c r="P4"/>
    </row>
    <row r="5" spans="2:16" x14ac:dyDescent="0.2">
      <c r="B5" s="186">
        <v>81</v>
      </c>
      <c r="C5" s="187" t="s">
        <v>114</v>
      </c>
      <c r="D5" s="187">
        <v>2512</v>
      </c>
      <c r="E5" s="187" t="s">
        <v>105</v>
      </c>
      <c r="F5" s="187" t="s">
        <v>115</v>
      </c>
      <c r="G5" s="188">
        <v>26</v>
      </c>
      <c r="H5" s="188" t="s">
        <v>114</v>
      </c>
      <c r="I5" s="188" t="s">
        <v>121</v>
      </c>
      <c r="J5" s="188">
        <v>78</v>
      </c>
      <c r="K5" s="189">
        <v>2892</v>
      </c>
      <c r="M5"/>
      <c r="N5"/>
      <c r="O5" s="43"/>
      <c r="P5"/>
    </row>
    <row r="6" spans="2:16" x14ac:dyDescent="0.2">
      <c r="B6" s="186">
        <v>90</v>
      </c>
      <c r="C6" s="187" t="s">
        <v>114</v>
      </c>
      <c r="D6" s="187">
        <v>2583</v>
      </c>
      <c r="E6" s="187" t="s">
        <v>105</v>
      </c>
      <c r="F6" s="187" t="s">
        <v>105</v>
      </c>
      <c r="G6" s="188">
        <v>32</v>
      </c>
      <c r="H6" s="188" t="s">
        <v>114</v>
      </c>
      <c r="I6" s="188" t="s">
        <v>121</v>
      </c>
      <c r="J6" s="188">
        <v>88</v>
      </c>
      <c r="K6" s="189">
        <v>2947</v>
      </c>
      <c r="M6" s="197" t="s">
        <v>104</v>
      </c>
      <c r="N6" s="198"/>
      <c r="P6" s="43"/>
    </row>
    <row r="7" spans="2:16" x14ac:dyDescent="0.2">
      <c r="B7" s="186">
        <v>90</v>
      </c>
      <c r="C7" s="187" t="s">
        <v>114</v>
      </c>
      <c r="D7" s="187">
        <v>2600</v>
      </c>
      <c r="E7" s="187" t="s">
        <v>105</v>
      </c>
      <c r="F7" s="187" t="s">
        <v>115</v>
      </c>
      <c r="G7" s="188">
        <v>31</v>
      </c>
      <c r="H7" s="188" t="s">
        <v>114</v>
      </c>
      <c r="I7" s="188" t="s">
        <v>121</v>
      </c>
      <c r="J7" s="188">
        <v>91</v>
      </c>
      <c r="K7" s="189">
        <v>3437</v>
      </c>
      <c r="M7" s="58" t="s">
        <v>127</v>
      </c>
      <c r="N7" s="75"/>
      <c r="O7" s="67"/>
    </row>
    <row r="8" spans="2:16" x14ac:dyDescent="0.2">
      <c r="B8" s="186">
        <v>90</v>
      </c>
      <c r="C8" s="187" t="s">
        <v>114</v>
      </c>
      <c r="D8" s="187">
        <v>2600</v>
      </c>
      <c r="E8" s="187" t="s">
        <v>105</v>
      </c>
      <c r="F8" s="187" t="s">
        <v>105</v>
      </c>
      <c r="G8" s="188">
        <v>31</v>
      </c>
      <c r="H8" s="188" t="s">
        <v>114</v>
      </c>
      <c r="I8" s="188" t="s">
        <v>117</v>
      </c>
      <c r="J8" s="188">
        <v>88</v>
      </c>
      <c r="K8" s="189">
        <v>3415</v>
      </c>
      <c r="M8" s="58" t="s">
        <v>63</v>
      </c>
      <c r="N8" s="75"/>
      <c r="O8" s="67"/>
      <c r="P8" s="34"/>
    </row>
    <row r="9" spans="2:16" x14ac:dyDescent="0.2">
      <c r="B9" s="186">
        <v>91</v>
      </c>
      <c r="C9" s="187" t="s">
        <v>114</v>
      </c>
      <c r="D9" s="187">
        <v>2705</v>
      </c>
      <c r="E9" s="187" t="s">
        <v>105</v>
      </c>
      <c r="F9" s="187" t="s">
        <v>105</v>
      </c>
      <c r="G9" s="188">
        <v>34</v>
      </c>
      <c r="H9" s="188" t="s">
        <v>114</v>
      </c>
      <c r="I9" s="188" t="s">
        <v>121</v>
      </c>
      <c r="J9" s="188">
        <v>89</v>
      </c>
      <c r="K9" s="189">
        <v>3466</v>
      </c>
      <c r="M9" s="31"/>
      <c r="N9" s="156"/>
      <c r="O9" s="34"/>
      <c r="P9" s="34"/>
    </row>
    <row r="10" spans="2:16" x14ac:dyDescent="0.2">
      <c r="B10" s="186">
        <v>111</v>
      </c>
      <c r="C10" s="187" t="s">
        <v>114</v>
      </c>
      <c r="D10" s="187">
        <v>2731</v>
      </c>
      <c r="E10" s="187" t="s">
        <v>105</v>
      </c>
      <c r="F10" s="187" t="s">
        <v>115</v>
      </c>
      <c r="G10" s="188">
        <v>31</v>
      </c>
      <c r="H10" s="188" t="s">
        <v>114</v>
      </c>
      <c r="I10" s="188" t="s">
        <v>121</v>
      </c>
      <c r="J10" s="188">
        <v>109</v>
      </c>
      <c r="K10" s="189">
        <v>3862</v>
      </c>
      <c r="M10" s="195" t="s">
        <v>123</v>
      </c>
      <c r="N10" s="199"/>
      <c r="O10" s="34"/>
      <c r="P10" s="34"/>
    </row>
    <row r="11" spans="2:16" x14ac:dyDescent="0.2">
      <c r="B11" s="186">
        <v>111</v>
      </c>
      <c r="C11" s="187" t="s">
        <v>114</v>
      </c>
      <c r="D11" s="187">
        <v>2731</v>
      </c>
      <c r="E11" s="187" t="s">
        <v>105</v>
      </c>
      <c r="F11" s="187" t="s">
        <v>115</v>
      </c>
      <c r="G11" s="188">
        <v>33</v>
      </c>
      <c r="H11" s="188" t="s">
        <v>114</v>
      </c>
      <c r="I11" s="188" t="s">
        <v>121</v>
      </c>
      <c r="J11" s="188">
        <v>108</v>
      </c>
      <c r="K11" s="189">
        <v>3851</v>
      </c>
      <c r="M11" s="58" t="s">
        <v>127</v>
      </c>
      <c r="N11" s="75">
        <v>1</v>
      </c>
      <c r="O11" s="34"/>
      <c r="P11" s="34"/>
    </row>
    <row r="12" spans="2:16" x14ac:dyDescent="0.2">
      <c r="B12" s="186">
        <v>132</v>
      </c>
      <c r="C12" s="187" t="s">
        <v>114</v>
      </c>
      <c r="D12" s="187">
        <v>2995</v>
      </c>
      <c r="E12" s="187" t="s">
        <v>105</v>
      </c>
      <c r="F12" s="187" t="s">
        <v>115</v>
      </c>
      <c r="G12" s="188">
        <v>38</v>
      </c>
      <c r="H12" s="188" t="s">
        <v>114</v>
      </c>
      <c r="I12" s="188" t="s">
        <v>117</v>
      </c>
      <c r="J12" s="188">
        <v>128</v>
      </c>
      <c r="K12" s="189">
        <v>4015</v>
      </c>
      <c r="M12" s="58" t="s">
        <v>127</v>
      </c>
      <c r="N12" s="75">
        <v>9</v>
      </c>
      <c r="O12" s="34"/>
      <c r="P12" s="34"/>
    </row>
    <row r="13" spans="2:16" x14ac:dyDescent="0.2">
      <c r="B13" s="186">
        <v>105</v>
      </c>
      <c r="C13" s="187" t="s">
        <v>114</v>
      </c>
      <c r="D13" s="187">
        <v>3121</v>
      </c>
      <c r="E13" s="187" t="s">
        <v>11</v>
      </c>
      <c r="F13" s="187" t="s">
        <v>117</v>
      </c>
      <c r="G13" s="188">
        <v>35</v>
      </c>
      <c r="H13" s="188" t="s">
        <v>114</v>
      </c>
      <c r="I13" s="188" t="s">
        <v>121</v>
      </c>
      <c r="J13" s="188">
        <v>104</v>
      </c>
      <c r="K13" s="189">
        <v>4145</v>
      </c>
      <c r="M13"/>
      <c r="N13"/>
      <c r="O13" s="67"/>
      <c r="P13" s="34"/>
    </row>
    <row r="14" spans="2:16" x14ac:dyDescent="0.2">
      <c r="B14" s="186">
        <v>94</v>
      </c>
      <c r="C14" s="187" t="s">
        <v>114</v>
      </c>
      <c r="D14" s="187">
        <v>1923</v>
      </c>
      <c r="E14" s="187" t="s">
        <v>105</v>
      </c>
      <c r="F14" s="187" t="s">
        <v>115</v>
      </c>
      <c r="G14" s="188">
        <v>29</v>
      </c>
      <c r="H14" s="188" t="s">
        <v>114</v>
      </c>
      <c r="I14" s="188" t="s">
        <v>105</v>
      </c>
      <c r="J14" s="188">
        <v>92</v>
      </c>
      <c r="K14" s="189">
        <v>2903</v>
      </c>
      <c r="M14" s="195" t="s">
        <v>14</v>
      </c>
      <c r="N14" s="196"/>
      <c r="O14" s="67"/>
      <c r="P14" s="34"/>
    </row>
    <row r="15" spans="2:16" x14ac:dyDescent="0.2">
      <c r="B15" s="186">
        <v>63</v>
      </c>
      <c r="C15" s="187" t="s">
        <v>114</v>
      </c>
      <c r="D15" s="187">
        <v>2448</v>
      </c>
      <c r="E15" s="187" t="s">
        <v>105</v>
      </c>
      <c r="F15" s="187" t="s">
        <v>115</v>
      </c>
      <c r="G15" s="188">
        <v>21</v>
      </c>
      <c r="H15" s="188" t="s">
        <v>114</v>
      </c>
      <c r="I15" s="188" t="s">
        <v>105</v>
      </c>
      <c r="J15" s="188">
        <v>62</v>
      </c>
      <c r="K15" s="189">
        <v>3179</v>
      </c>
      <c r="M15" s="32" t="s">
        <v>128</v>
      </c>
      <c r="N15" s="75">
        <v>4</v>
      </c>
      <c r="O15" s="67"/>
      <c r="P15" s="34"/>
    </row>
    <row r="16" spans="2:16" x14ac:dyDescent="0.2">
      <c r="B16" s="186">
        <v>99</v>
      </c>
      <c r="C16" s="187" t="s">
        <v>114</v>
      </c>
      <c r="D16" s="187">
        <v>2514</v>
      </c>
      <c r="E16" s="187" t="s">
        <v>105</v>
      </c>
      <c r="F16" s="187" t="s">
        <v>115</v>
      </c>
      <c r="G16" s="188">
        <v>21</v>
      </c>
      <c r="H16" s="188" t="s">
        <v>114</v>
      </c>
      <c r="I16" s="188" t="s">
        <v>121</v>
      </c>
      <c r="J16" s="188">
        <v>98</v>
      </c>
      <c r="K16" s="189">
        <v>3285</v>
      </c>
      <c r="M16" s="192" t="s">
        <v>12</v>
      </c>
      <c r="N16" s="193"/>
      <c r="O16" s="34"/>
      <c r="P16" s="34"/>
    </row>
    <row r="17" spans="2:16" x14ac:dyDescent="0.2">
      <c r="B17" s="186">
        <v>99</v>
      </c>
      <c r="C17" s="187" t="s">
        <v>114</v>
      </c>
      <c r="D17" s="187">
        <v>2544</v>
      </c>
      <c r="E17" s="187" t="s">
        <v>105</v>
      </c>
      <c r="F17" s="187" t="s">
        <v>115</v>
      </c>
      <c r="G17" s="188">
        <v>23</v>
      </c>
      <c r="H17" s="188" t="s">
        <v>114</v>
      </c>
      <c r="I17" s="188" t="s">
        <v>121</v>
      </c>
      <c r="J17" s="188">
        <v>97</v>
      </c>
      <c r="K17" s="189">
        <v>3190</v>
      </c>
      <c r="M17" s="76"/>
      <c r="N17" s="32">
        <v>1</v>
      </c>
      <c r="P17" s="34"/>
    </row>
    <row r="18" spans="2:16" x14ac:dyDescent="0.2">
      <c r="B18" s="186">
        <v>63</v>
      </c>
      <c r="C18" s="187" t="s">
        <v>114</v>
      </c>
      <c r="D18" s="187">
        <v>2578</v>
      </c>
      <c r="E18" s="187" t="s">
        <v>105</v>
      </c>
      <c r="F18" s="187" t="s">
        <v>115</v>
      </c>
      <c r="G18" s="188">
        <v>29</v>
      </c>
      <c r="H18" s="188" t="s">
        <v>114</v>
      </c>
      <c r="I18" s="188" t="s">
        <v>117</v>
      </c>
      <c r="J18" s="188">
        <v>61</v>
      </c>
      <c r="K18" s="189">
        <v>3051</v>
      </c>
      <c r="M18" s="76"/>
      <c r="N18" s="32">
        <v>2</v>
      </c>
    </row>
    <row r="19" spans="2:16" x14ac:dyDescent="0.2">
      <c r="B19" s="186">
        <v>63</v>
      </c>
      <c r="C19" s="187" t="s">
        <v>114</v>
      </c>
      <c r="D19" s="187">
        <v>2601</v>
      </c>
      <c r="E19" s="187" t="s">
        <v>105</v>
      </c>
      <c r="F19" s="187" t="s">
        <v>115</v>
      </c>
      <c r="G19" s="188">
        <v>23</v>
      </c>
      <c r="H19" s="188" t="s">
        <v>114</v>
      </c>
      <c r="I19" s="188" t="s">
        <v>105</v>
      </c>
      <c r="J19" s="188">
        <v>61</v>
      </c>
      <c r="K19" s="189">
        <v>3125</v>
      </c>
      <c r="M19" s="32" t="s">
        <v>129</v>
      </c>
      <c r="N19" s="75">
        <v>1</v>
      </c>
    </row>
    <row r="20" spans="2:16" x14ac:dyDescent="0.2">
      <c r="B20" s="186">
        <v>101</v>
      </c>
      <c r="C20" s="187" t="s">
        <v>114</v>
      </c>
      <c r="D20" s="187">
        <v>2789</v>
      </c>
      <c r="E20" s="187" t="s">
        <v>105</v>
      </c>
      <c r="F20" s="187" t="s">
        <v>115</v>
      </c>
      <c r="G20" s="188">
        <v>22</v>
      </c>
      <c r="H20" s="188" t="s">
        <v>114</v>
      </c>
      <c r="I20" s="188" t="s">
        <v>105</v>
      </c>
      <c r="J20" s="188">
        <v>101</v>
      </c>
      <c r="K20" s="189">
        <v>3304</v>
      </c>
      <c r="M20"/>
      <c r="N20"/>
    </row>
    <row r="21" spans="2:16" x14ac:dyDescent="0.2">
      <c r="B21" s="186">
        <v>81</v>
      </c>
      <c r="C21" s="187" t="s">
        <v>114</v>
      </c>
      <c r="D21" s="187">
        <v>2921</v>
      </c>
      <c r="E21" s="187" t="s">
        <v>11</v>
      </c>
      <c r="F21" s="187" t="s">
        <v>105</v>
      </c>
      <c r="G21" s="188">
        <v>25</v>
      </c>
      <c r="H21" s="188" t="s">
        <v>114</v>
      </c>
      <c r="I21" s="188" t="s">
        <v>105</v>
      </c>
      <c r="J21" s="188">
        <v>79</v>
      </c>
      <c r="K21" s="189">
        <v>3654</v>
      </c>
      <c r="M21" s="195" t="s">
        <v>43</v>
      </c>
      <c r="N21" s="196"/>
    </row>
    <row r="22" spans="2:16" x14ac:dyDescent="0.2">
      <c r="B22" s="186">
        <v>117</v>
      </c>
      <c r="C22" s="187" t="s">
        <v>114</v>
      </c>
      <c r="D22" s="187">
        <v>2972</v>
      </c>
      <c r="E22" s="187" t="s">
        <v>11</v>
      </c>
      <c r="F22" s="187" t="s">
        <v>115</v>
      </c>
      <c r="G22" s="188">
        <v>33</v>
      </c>
      <c r="H22" s="188" t="s">
        <v>114</v>
      </c>
      <c r="I22" s="188" t="s">
        <v>117</v>
      </c>
      <c r="J22" s="188">
        <v>119</v>
      </c>
      <c r="K22" s="189">
        <v>3947</v>
      </c>
      <c r="M22" s="58" t="s">
        <v>128</v>
      </c>
      <c r="N22" s="75">
        <v>5</v>
      </c>
    </row>
    <row r="23" spans="2:16" x14ac:dyDescent="0.2">
      <c r="B23" s="186">
        <v>126</v>
      </c>
      <c r="C23" s="187" t="s">
        <v>114</v>
      </c>
      <c r="D23" s="187">
        <v>3020</v>
      </c>
      <c r="E23" s="187" t="s">
        <v>11</v>
      </c>
      <c r="F23" s="187" t="s">
        <v>117</v>
      </c>
      <c r="G23" s="188">
        <v>36</v>
      </c>
      <c r="H23" s="188" t="s">
        <v>114</v>
      </c>
      <c r="I23" s="188" t="s">
        <v>105</v>
      </c>
      <c r="J23" s="188">
        <v>124</v>
      </c>
      <c r="K23" s="189">
        <v>3701</v>
      </c>
      <c r="M23" s="192" t="s">
        <v>12</v>
      </c>
      <c r="N23" s="193"/>
    </row>
    <row r="24" spans="2:16" x14ac:dyDescent="0.2">
      <c r="B24" s="186">
        <v>90</v>
      </c>
      <c r="C24" s="187" t="s">
        <v>114</v>
      </c>
      <c r="D24" s="187">
        <v>3067</v>
      </c>
      <c r="E24" s="187" t="s">
        <v>11</v>
      </c>
      <c r="F24" s="187" t="s">
        <v>117</v>
      </c>
      <c r="G24" s="188">
        <v>31</v>
      </c>
      <c r="H24" s="188" t="s">
        <v>114</v>
      </c>
      <c r="I24" s="188" t="s">
        <v>121</v>
      </c>
      <c r="J24" s="188">
        <v>88</v>
      </c>
      <c r="K24" s="189">
        <v>3677</v>
      </c>
      <c r="M24" s="76" t="s">
        <v>115</v>
      </c>
      <c r="N24" s="58">
        <v>1</v>
      </c>
    </row>
    <row r="25" spans="2:16" x14ac:dyDescent="0.2">
      <c r="B25" s="186">
        <v>90</v>
      </c>
      <c r="C25" s="187" t="s">
        <v>114</v>
      </c>
      <c r="D25" s="187">
        <v>3159</v>
      </c>
      <c r="E25" s="187" t="s">
        <v>105</v>
      </c>
      <c r="F25" s="187" t="s">
        <v>117</v>
      </c>
      <c r="G25" s="188">
        <v>43</v>
      </c>
      <c r="H25" s="188" t="s">
        <v>114</v>
      </c>
      <c r="I25" s="188" t="s">
        <v>121</v>
      </c>
      <c r="J25" s="188">
        <v>88</v>
      </c>
      <c r="K25" s="189">
        <v>4183</v>
      </c>
      <c r="M25" s="76" t="s">
        <v>105</v>
      </c>
      <c r="N25" s="58">
        <v>2</v>
      </c>
    </row>
    <row r="26" spans="2:16" x14ac:dyDescent="0.2">
      <c r="B26" s="186">
        <v>93</v>
      </c>
      <c r="C26" s="187" t="s">
        <v>114</v>
      </c>
      <c r="D26" s="187">
        <v>3259</v>
      </c>
      <c r="E26" s="187" t="s">
        <v>105</v>
      </c>
      <c r="F26" s="187" t="s">
        <v>117</v>
      </c>
      <c r="G26" s="188">
        <v>44</v>
      </c>
      <c r="H26" s="188" t="s">
        <v>114</v>
      </c>
      <c r="I26" s="188" t="s">
        <v>105</v>
      </c>
      <c r="J26" s="188">
        <v>91</v>
      </c>
      <c r="K26" s="189">
        <v>3645</v>
      </c>
      <c r="M26" s="76" t="s">
        <v>117</v>
      </c>
      <c r="N26" s="58">
        <v>3</v>
      </c>
    </row>
    <row r="27" spans="2:16" x14ac:dyDescent="0.2">
      <c r="B27" s="186">
        <v>120</v>
      </c>
      <c r="C27" s="187" t="s">
        <v>114</v>
      </c>
      <c r="D27" s="187">
        <v>3348</v>
      </c>
      <c r="E27" s="187" t="s">
        <v>105</v>
      </c>
      <c r="F27" s="187" t="s">
        <v>115</v>
      </c>
      <c r="G27" s="188">
        <v>28</v>
      </c>
      <c r="H27" s="188" t="s">
        <v>114</v>
      </c>
      <c r="I27" s="188" t="s">
        <v>105</v>
      </c>
      <c r="J27" s="188">
        <v>118</v>
      </c>
      <c r="K27" s="189">
        <v>3845</v>
      </c>
      <c r="M27" s="58" t="s">
        <v>129</v>
      </c>
      <c r="N27" s="75">
        <v>3</v>
      </c>
    </row>
    <row r="28" spans="2:16" x14ac:dyDescent="0.2">
      <c r="B28" s="186">
        <v>121</v>
      </c>
      <c r="C28" s="187" t="s">
        <v>114</v>
      </c>
      <c r="D28" s="187">
        <v>3350</v>
      </c>
      <c r="E28" s="187" t="s">
        <v>105</v>
      </c>
      <c r="F28" s="187" t="s">
        <v>117</v>
      </c>
      <c r="G28" s="188">
        <v>30</v>
      </c>
      <c r="H28" s="188" t="s">
        <v>114</v>
      </c>
      <c r="I28" s="188" t="s">
        <v>121</v>
      </c>
      <c r="J28" s="188">
        <v>118</v>
      </c>
      <c r="K28" s="189">
        <v>4125</v>
      </c>
      <c r="M28"/>
      <c r="N28"/>
    </row>
    <row r="29" spans="2:16" x14ac:dyDescent="0.2">
      <c r="B29" s="186">
        <v>150</v>
      </c>
      <c r="C29" s="187" t="s">
        <v>114</v>
      </c>
      <c r="D29" s="187">
        <v>3605</v>
      </c>
      <c r="E29" s="187" t="s">
        <v>11</v>
      </c>
      <c r="F29" s="187" t="s">
        <v>117</v>
      </c>
      <c r="G29" s="188">
        <v>45</v>
      </c>
      <c r="H29" s="188" t="s">
        <v>118</v>
      </c>
      <c r="I29" s="188" t="s">
        <v>121</v>
      </c>
      <c r="J29" s="188">
        <v>146</v>
      </c>
      <c r="K29" s="189">
        <v>3879</v>
      </c>
      <c r="M29" s="190" t="s">
        <v>100</v>
      </c>
      <c r="N29" s="191"/>
    </row>
    <row r="30" spans="2:16" x14ac:dyDescent="0.2">
      <c r="B30" s="186">
        <v>151</v>
      </c>
      <c r="C30" s="187" t="s">
        <v>114</v>
      </c>
      <c r="D30" s="187">
        <v>3675</v>
      </c>
      <c r="E30" s="187" t="s">
        <v>11</v>
      </c>
      <c r="F30" s="187" t="s">
        <v>115</v>
      </c>
      <c r="G30" s="188">
        <v>45</v>
      </c>
      <c r="H30" s="188" t="s">
        <v>118</v>
      </c>
      <c r="I30" s="188" t="s">
        <v>117</v>
      </c>
      <c r="J30" s="188">
        <v>149</v>
      </c>
      <c r="K30" s="189">
        <v>4268</v>
      </c>
      <c r="M30" s="58" t="s">
        <v>130</v>
      </c>
      <c r="N30" s="75">
        <v>5</v>
      </c>
    </row>
    <row r="31" spans="2:16" x14ac:dyDescent="0.2">
      <c r="B31" s="186">
        <v>144</v>
      </c>
      <c r="C31" s="187" t="s">
        <v>114</v>
      </c>
      <c r="D31" s="187">
        <v>3866</v>
      </c>
      <c r="E31" s="187" t="s">
        <v>11</v>
      </c>
      <c r="F31" s="187" t="s">
        <v>115</v>
      </c>
      <c r="G31" s="188">
        <v>45</v>
      </c>
      <c r="H31" s="188" t="s">
        <v>118</v>
      </c>
      <c r="I31" s="188" t="s">
        <v>105</v>
      </c>
      <c r="J31" s="188">
        <v>143</v>
      </c>
      <c r="K31" s="189">
        <v>3625</v>
      </c>
      <c r="M31" s="192" t="s">
        <v>12</v>
      </c>
      <c r="N31" s="193"/>
    </row>
    <row r="32" spans="2:16" x14ac:dyDescent="0.2">
      <c r="B32" s="186">
        <v>156</v>
      </c>
      <c r="C32" s="187" t="s">
        <v>114</v>
      </c>
      <c r="D32" s="187">
        <v>3890</v>
      </c>
      <c r="E32" s="187" t="s">
        <v>11</v>
      </c>
      <c r="F32" s="187" t="s">
        <v>115</v>
      </c>
      <c r="G32" s="188">
        <v>43</v>
      </c>
      <c r="H32" s="188" t="s">
        <v>118</v>
      </c>
      <c r="I32" s="188" t="s">
        <v>121</v>
      </c>
      <c r="J32" s="188">
        <v>153</v>
      </c>
      <c r="K32" s="189">
        <v>4264</v>
      </c>
      <c r="M32" s="76" t="s">
        <v>115</v>
      </c>
      <c r="N32" s="58">
        <v>1</v>
      </c>
    </row>
    <row r="33" spans="2:14" x14ac:dyDescent="0.2">
      <c r="B33" s="186">
        <v>156</v>
      </c>
      <c r="C33" s="187" t="s">
        <v>114</v>
      </c>
      <c r="D33" s="187">
        <v>3893</v>
      </c>
      <c r="E33" s="187" t="s">
        <v>11</v>
      </c>
      <c r="F33" s="187" t="s">
        <v>105</v>
      </c>
      <c r="G33" s="188">
        <v>44</v>
      </c>
      <c r="H33" s="188" t="s">
        <v>118</v>
      </c>
      <c r="I33" s="188" t="s">
        <v>121</v>
      </c>
      <c r="J33" s="188">
        <v>155</v>
      </c>
      <c r="K33" s="189">
        <v>3822</v>
      </c>
      <c r="M33" s="76" t="s">
        <v>105</v>
      </c>
      <c r="N33" s="58">
        <v>2</v>
      </c>
    </row>
    <row r="34" spans="2:14" x14ac:dyDescent="0.2">
      <c r="B34" s="186">
        <v>165</v>
      </c>
      <c r="C34" s="187" t="s">
        <v>114</v>
      </c>
      <c r="D34" s="187">
        <v>4070</v>
      </c>
      <c r="E34" s="187" t="s">
        <v>105</v>
      </c>
      <c r="F34" s="187" t="s">
        <v>115</v>
      </c>
      <c r="G34" s="188">
        <v>39</v>
      </c>
      <c r="H34" s="188" t="s">
        <v>118</v>
      </c>
      <c r="I34" s="188" t="s">
        <v>121</v>
      </c>
      <c r="J34" s="188">
        <v>166</v>
      </c>
      <c r="K34" s="189">
        <v>4475</v>
      </c>
      <c r="M34" s="76" t="s">
        <v>117</v>
      </c>
      <c r="N34" s="58">
        <v>3</v>
      </c>
    </row>
    <row r="35" spans="2:14" x14ac:dyDescent="0.2">
      <c r="B35" s="186">
        <v>192</v>
      </c>
      <c r="C35" s="187" t="s">
        <v>114</v>
      </c>
      <c r="D35" s="187">
        <v>4157</v>
      </c>
      <c r="E35" s="187" t="s">
        <v>11</v>
      </c>
      <c r="F35" s="187" t="s">
        <v>105</v>
      </c>
      <c r="G35" s="188">
        <v>48</v>
      </c>
      <c r="H35" s="188" t="s">
        <v>118</v>
      </c>
      <c r="I35" s="188" t="s">
        <v>121</v>
      </c>
      <c r="J35" s="188">
        <v>190</v>
      </c>
      <c r="K35" s="189">
        <v>4549</v>
      </c>
      <c r="M35" s="76"/>
      <c r="N35" s="58">
        <v>4</v>
      </c>
    </row>
    <row r="36" spans="2:14" x14ac:dyDescent="0.2">
      <c r="B36" s="186">
        <v>193</v>
      </c>
      <c r="C36" s="187" t="s">
        <v>114</v>
      </c>
      <c r="D36" s="187">
        <v>4169</v>
      </c>
      <c r="E36" s="187" t="s">
        <v>11</v>
      </c>
      <c r="F36" s="187" t="s">
        <v>117</v>
      </c>
      <c r="G36" s="188">
        <v>48</v>
      </c>
      <c r="H36" s="188" t="s">
        <v>118</v>
      </c>
      <c r="I36" s="188" t="s">
        <v>121</v>
      </c>
      <c r="J36" s="188">
        <v>190</v>
      </c>
      <c r="K36" s="189">
        <v>3989</v>
      </c>
      <c r="M36" s="76"/>
      <c r="N36" s="58">
        <v>5</v>
      </c>
    </row>
    <row r="37" spans="2:14" x14ac:dyDescent="0.2">
      <c r="B37" s="186">
        <v>165</v>
      </c>
      <c r="C37" s="187" t="s">
        <v>114</v>
      </c>
      <c r="D37" s="187">
        <v>4170</v>
      </c>
      <c r="E37" s="187" t="s">
        <v>105</v>
      </c>
      <c r="F37" s="187" t="s">
        <v>105</v>
      </c>
      <c r="G37" s="188">
        <v>38</v>
      </c>
      <c r="H37" s="188" t="s">
        <v>118</v>
      </c>
      <c r="I37" s="188" t="s">
        <v>121</v>
      </c>
      <c r="J37" s="188">
        <v>162</v>
      </c>
      <c r="K37" s="189">
        <v>3814</v>
      </c>
      <c r="M37" s="58" t="s">
        <v>131</v>
      </c>
      <c r="N37" s="75">
        <v>8</v>
      </c>
    </row>
    <row r="38" spans="2:14" x14ac:dyDescent="0.2">
      <c r="B38" s="186">
        <v>165</v>
      </c>
      <c r="C38" s="187" t="s">
        <v>114</v>
      </c>
      <c r="D38" s="187">
        <v>4170</v>
      </c>
      <c r="E38" s="187" t="s">
        <v>105</v>
      </c>
      <c r="F38" s="187" t="s">
        <v>105</v>
      </c>
      <c r="G38" s="188">
        <v>38</v>
      </c>
      <c r="H38" s="188" t="s">
        <v>118</v>
      </c>
      <c r="I38" s="188" t="s">
        <v>105</v>
      </c>
      <c r="J38" s="188">
        <v>160</v>
      </c>
      <c r="K38" s="189">
        <v>4062</v>
      </c>
      <c r="M38" s="76"/>
      <c r="N38" s="58">
        <v>1</v>
      </c>
    </row>
    <row r="39" spans="2:14" x14ac:dyDescent="0.2">
      <c r="B39" s="186">
        <v>166</v>
      </c>
      <c r="C39" s="187" t="s">
        <v>114</v>
      </c>
      <c r="D39" s="187">
        <v>4170</v>
      </c>
      <c r="E39" s="187" t="s">
        <v>105</v>
      </c>
      <c r="F39" s="187" t="s">
        <v>115</v>
      </c>
      <c r="G39" s="188">
        <v>41</v>
      </c>
      <c r="H39" s="188" t="s">
        <v>118</v>
      </c>
      <c r="I39" s="188" t="s">
        <v>105</v>
      </c>
      <c r="J39" s="188">
        <v>174</v>
      </c>
      <c r="K39" s="189">
        <v>4274</v>
      </c>
      <c r="M39" s="76"/>
      <c r="N39" s="58">
        <v>2</v>
      </c>
    </row>
    <row r="40" spans="2:14" x14ac:dyDescent="0.2">
      <c r="B40" s="186">
        <v>194</v>
      </c>
      <c r="C40" s="187" t="s">
        <v>114</v>
      </c>
      <c r="D40" s="187">
        <v>4180</v>
      </c>
      <c r="E40" s="187" t="s">
        <v>11</v>
      </c>
      <c r="F40" s="187" t="s">
        <v>105</v>
      </c>
      <c r="G40" s="188">
        <v>48</v>
      </c>
      <c r="H40" s="188" t="s">
        <v>118</v>
      </c>
      <c r="I40" s="188" t="s">
        <v>105</v>
      </c>
      <c r="J40" s="188">
        <v>190</v>
      </c>
      <c r="K40" s="189">
        <v>3947</v>
      </c>
      <c r="M40" s="76"/>
      <c r="N40" s="58">
        <v>3</v>
      </c>
    </row>
    <row r="41" spans="2:14" x14ac:dyDescent="0.2">
      <c r="B41" s="186">
        <v>183</v>
      </c>
      <c r="C41" s="187" t="s">
        <v>114</v>
      </c>
      <c r="D41" s="187">
        <v>4273</v>
      </c>
      <c r="E41" s="187" t="s">
        <v>11</v>
      </c>
      <c r="F41" s="187" t="s">
        <v>115</v>
      </c>
      <c r="G41" s="188">
        <v>48</v>
      </c>
      <c r="H41" s="188" t="s">
        <v>118</v>
      </c>
      <c r="I41" s="188" t="s">
        <v>105</v>
      </c>
      <c r="J41" s="188">
        <v>180</v>
      </c>
      <c r="K41" s="189">
        <v>4532</v>
      </c>
      <c r="M41" s="76"/>
      <c r="N41" s="58">
        <v>4</v>
      </c>
    </row>
    <row r="42" spans="2:14" x14ac:dyDescent="0.2">
      <c r="B42" s="186">
        <v>190</v>
      </c>
      <c r="C42" s="187" t="s">
        <v>114</v>
      </c>
      <c r="D42" s="187">
        <v>4347</v>
      </c>
      <c r="E42" s="187" t="s">
        <v>11</v>
      </c>
      <c r="F42" s="187" t="s">
        <v>115</v>
      </c>
      <c r="G42" s="188">
        <v>49</v>
      </c>
      <c r="H42" s="188" t="s">
        <v>118</v>
      </c>
      <c r="I42" s="188" t="s">
        <v>121</v>
      </c>
      <c r="J42" s="188">
        <v>188</v>
      </c>
      <c r="K42" s="189">
        <v>3959</v>
      </c>
      <c r="M42" s="76"/>
      <c r="N42" s="58">
        <v>5</v>
      </c>
    </row>
    <row r="43" spans="2:14" x14ac:dyDescent="0.2">
      <c r="B43" s="186">
        <v>63</v>
      </c>
      <c r="C43" s="187" t="s">
        <v>118</v>
      </c>
      <c r="D43" s="187">
        <v>3623</v>
      </c>
      <c r="E43" s="187" t="s">
        <v>11</v>
      </c>
      <c r="F43" s="187" t="s">
        <v>115</v>
      </c>
      <c r="G43" s="188">
        <v>23</v>
      </c>
      <c r="H43" s="188" t="s">
        <v>118</v>
      </c>
      <c r="I43" s="188" t="s">
        <v>117</v>
      </c>
      <c r="J43" s="188">
        <v>62</v>
      </c>
      <c r="K43" s="189">
        <v>3754</v>
      </c>
      <c r="M43"/>
    </row>
    <row r="44" spans="2:14" x14ac:dyDescent="0.2">
      <c r="B44" s="186">
        <v>63</v>
      </c>
      <c r="C44" s="187" t="s">
        <v>118</v>
      </c>
      <c r="D44" s="187">
        <v>3723</v>
      </c>
      <c r="E44" s="187" t="s">
        <v>11</v>
      </c>
      <c r="F44" s="187" t="s">
        <v>115</v>
      </c>
      <c r="G44" s="188">
        <v>29</v>
      </c>
      <c r="H44" s="188" t="s">
        <v>118</v>
      </c>
      <c r="I44" s="188" t="s">
        <v>105</v>
      </c>
      <c r="J44" s="188">
        <v>66</v>
      </c>
      <c r="K44" s="189">
        <v>4209</v>
      </c>
    </row>
    <row r="45" spans="2:14" x14ac:dyDescent="0.2">
      <c r="B45" s="186">
        <v>162</v>
      </c>
      <c r="C45" s="187" t="s">
        <v>118</v>
      </c>
      <c r="D45" s="187">
        <v>3730</v>
      </c>
      <c r="E45" s="187" t="s">
        <v>11</v>
      </c>
      <c r="F45" s="187" t="s">
        <v>105</v>
      </c>
      <c r="G45" s="188">
        <v>40</v>
      </c>
      <c r="H45" s="188" t="s">
        <v>118</v>
      </c>
      <c r="I45" s="188" t="s">
        <v>105</v>
      </c>
      <c r="J45" s="188">
        <v>165</v>
      </c>
      <c r="K45" s="189">
        <v>3727</v>
      </c>
    </row>
    <row r="46" spans="2:14" x14ac:dyDescent="0.2">
      <c r="B46" s="186">
        <v>66</v>
      </c>
      <c r="C46" s="187" t="s">
        <v>118</v>
      </c>
      <c r="D46" s="187">
        <v>4001</v>
      </c>
      <c r="E46" s="187" t="s">
        <v>11</v>
      </c>
      <c r="F46" s="187" t="s">
        <v>115</v>
      </c>
      <c r="G46" s="188">
        <v>23</v>
      </c>
      <c r="H46" s="188" t="s">
        <v>118</v>
      </c>
      <c r="I46" s="188" t="s">
        <v>105</v>
      </c>
      <c r="J46" s="188">
        <v>64</v>
      </c>
      <c r="K46" s="189">
        <v>4147</v>
      </c>
    </row>
    <row r="47" spans="2:14" x14ac:dyDescent="0.2">
      <c r="B47" s="186">
        <v>152</v>
      </c>
      <c r="C47" s="187" t="s">
        <v>118</v>
      </c>
      <c r="D47" s="187">
        <v>4001</v>
      </c>
      <c r="E47" s="187" t="s">
        <v>105</v>
      </c>
      <c r="F47" s="187" t="s">
        <v>115</v>
      </c>
      <c r="G47" s="188">
        <v>44</v>
      </c>
      <c r="H47" s="188" t="s">
        <v>118</v>
      </c>
      <c r="I47" s="188" t="s">
        <v>121</v>
      </c>
      <c r="J47" s="188">
        <v>149</v>
      </c>
      <c r="K47" s="189">
        <v>4266</v>
      </c>
    </row>
    <row r="48" spans="2:14" x14ac:dyDescent="0.2">
      <c r="B48" s="186">
        <v>66</v>
      </c>
      <c r="C48" s="187" t="s">
        <v>118</v>
      </c>
      <c r="D48" s="187">
        <v>4003</v>
      </c>
      <c r="E48" s="187" t="s">
        <v>11</v>
      </c>
      <c r="F48" s="187" t="s">
        <v>115</v>
      </c>
      <c r="G48" s="188">
        <v>23</v>
      </c>
      <c r="H48" s="188" t="s">
        <v>118</v>
      </c>
      <c r="I48" s="188" t="s">
        <v>121</v>
      </c>
      <c r="J48" s="188">
        <v>64</v>
      </c>
      <c r="K48" s="189">
        <v>4249</v>
      </c>
    </row>
    <row r="49" spans="2:11" x14ac:dyDescent="0.2">
      <c r="B49" s="186">
        <v>163</v>
      </c>
      <c r="C49" s="187" t="s">
        <v>118</v>
      </c>
      <c r="D49" s="187">
        <v>4004</v>
      </c>
      <c r="E49" s="187" t="s">
        <v>105</v>
      </c>
      <c r="F49" s="187" t="s">
        <v>115</v>
      </c>
      <c r="G49" s="188">
        <v>33</v>
      </c>
      <c r="H49" s="188" t="s">
        <v>118</v>
      </c>
      <c r="I49" s="188" t="s">
        <v>121</v>
      </c>
      <c r="J49" s="188">
        <v>160</v>
      </c>
      <c r="K49" s="189">
        <v>3862</v>
      </c>
    </row>
    <row r="50" spans="2:11" x14ac:dyDescent="0.2">
      <c r="B50" s="186">
        <v>65</v>
      </c>
      <c r="C50" s="187" t="s">
        <v>118</v>
      </c>
      <c r="D50" s="187">
        <v>4010</v>
      </c>
      <c r="E50" s="187" t="s">
        <v>11</v>
      </c>
      <c r="F50" s="187" t="s">
        <v>115</v>
      </c>
      <c r="G50" s="188">
        <v>23</v>
      </c>
      <c r="H50" s="188" t="s">
        <v>118</v>
      </c>
      <c r="I50" s="188" t="s">
        <v>121</v>
      </c>
      <c r="J50" s="188">
        <v>66</v>
      </c>
      <c r="K50" s="189">
        <v>3898</v>
      </c>
    </row>
    <row r="51" spans="2:11" x14ac:dyDescent="0.2">
      <c r="B51" s="186">
        <v>162</v>
      </c>
      <c r="C51" s="187" t="s">
        <v>118</v>
      </c>
      <c r="D51" s="187">
        <v>4016</v>
      </c>
      <c r="E51" s="187" t="s">
        <v>105</v>
      </c>
      <c r="F51" s="187" t="s">
        <v>115</v>
      </c>
      <c r="G51" s="188">
        <v>37</v>
      </c>
      <c r="H51" s="188" t="s">
        <v>118</v>
      </c>
      <c r="I51" s="188" t="s">
        <v>117</v>
      </c>
      <c r="J51" s="188">
        <v>162</v>
      </c>
      <c r="K51" s="189">
        <v>4246</v>
      </c>
    </row>
    <row r="52" spans="2:11" x14ac:dyDescent="0.2">
      <c r="B52" s="186">
        <v>154</v>
      </c>
      <c r="C52" s="187" t="s">
        <v>118</v>
      </c>
      <c r="D52" s="187">
        <v>4101</v>
      </c>
      <c r="E52" s="187" t="s">
        <v>105</v>
      </c>
      <c r="F52" s="187" t="s">
        <v>117</v>
      </c>
      <c r="G52" s="188">
        <v>43</v>
      </c>
      <c r="H52" s="188" t="s">
        <v>118</v>
      </c>
      <c r="I52" s="188" t="s">
        <v>121</v>
      </c>
      <c r="J52" s="188">
        <v>152</v>
      </c>
      <c r="K52" s="189">
        <v>4204</v>
      </c>
    </row>
    <row r="53" spans="2:11" x14ac:dyDescent="0.2">
      <c r="B53" s="186">
        <v>153</v>
      </c>
      <c r="C53" s="187" t="s">
        <v>118</v>
      </c>
      <c r="D53" s="187">
        <v>4110</v>
      </c>
      <c r="E53" s="187" t="s">
        <v>105</v>
      </c>
      <c r="F53" s="187" t="s">
        <v>117</v>
      </c>
      <c r="G53" s="188">
        <v>42</v>
      </c>
      <c r="H53" s="188" t="s">
        <v>118</v>
      </c>
      <c r="I53" s="188" t="s">
        <v>121</v>
      </c>
      <c r="J53" s="188">
        <v>162</v>
      </c>
      <c r="K53" s="189">
        <v>4291</v>
      </c>
    </row>
    <row r="54" spans="2:11" x14ac:dyDescent="0.2">
      <c r="B54" s="186">
        <v>162</v>
      </c>
      <c r="C54" s="187" t="s">
        <v>118</v>
      </c>
      <c r="D54" s="187">
        <v>4111</v>
      </c>
      <c r="E54" s="187" t="s">
        <v>105</v>
      </c>
      <c r="F54" s="187" t="s">
        <v>105</v>
      </c>
      <c r="G54" s="188">
        <v>44</v>
      </c>
      <c r="H54" s="188" t="s">
        <v>118</v>
      </c>
      <c r="I54" s="188" t="s">
        <v>121</v>
      </c>
      <c r="J54" s="188">
        <v>160</v>
      </c>
      <c r="K54" s="189">
        <v>4101</v>
      </c>
    </row>
    <row r="55" spans="2:11" x14ac:dyDescent="0.2">
      <c r="B55" s="186">
        <v>163</v>
      </c>
      <c r="C55" s="187" t="s">
        <v>118</v>
      </c>
      <c r="D55" s="187">
        <v>4111</v>
      </c>
      <c r="E55" s="187" t="s">
        <v>105</v>
      </c>
      <c r="F55" s="187" t="s">
        <v>115</v>
      </c>
      <c r="G55" s="188">
        <v>43</v>
      </c>
      <c r="H55" s="188" t="s">
        <v>118</v>
      </c>
      <c r="I55" s="188" t="s">
        <v>121</v>
      </c>
      <c r="J55" s="188">
        <v>164</v>
      </c>
      <c r="K55" s="189">
        <v>3891</v>
      </c>
    </row>
    <row r="56" spans="2:11" x14ac:dyDescent="0.2">
      <c r="B56" s="186">
        <v>65</v>
      </c>
      <c r="C56" s="187" t="s">
        <v>118</v>
      </c>
      <c r="D56" s="187">
        <v>4119</v>
      </c>
      <c r="E56" s="187" t="s">
        <v>11</v>
      </c>
      <c r="F56" s="187" t="s">
        <v>115</v>
      </c>
      <c r="G56" s="188">
        <v>24</v>
      </c>
      <c r="H56" s="188" t="s">
        <v>118</v>
      </c>
      <c r="I56" s="188" t="s">
        <v>117</v>
      </c>
      <c r="J56" s="188">
        <v>64</v>
      </c>
      <c r="K56" s="189">
        <v>4256</v>
      </c>
    </row>
    <row r="57" spans="2:11" x14ac:dyDescent="0.2">
      <c r="B57" s="186">
        <v>153</v>
      </c>
      <c r="C57" s="187" t="s">
        <v>118</v>
      </c>
      <c r="D57" s="187">
        <v>4137</v>
      </c>
      <c r="E57" s="187" t="s">
        <v>105</v>
      </c>
      <c r="F57" s="187" t="s">
        <v>115</v>
      </c>
      <c r="G57" s="188">
        <v>42</v>
      </c>
      <c r="H57" s="188" t="s">
        <v>118</v>
      </c>
      <c r="I57" s="188" t="s">
        <v>105</v>
      </c>
      <c r="J57" s="188">
        <v>148</v>
      </c>
      <c r="K57" s="189">
        <v>3988</v>
      </c>
    </row>
    <row r="58" spans="2:11" x14ac:dyDescent="0.2">
      <c r="B58" s="186">
        <v>75</v>
      </c>
      <c r="C58" s="187" t="s">
        <v>118</v>
      </c>
      <c r="D58" s="187">
        <v>4208</v>
      </c>
      <c r="E58" s="187" t="s">
        <v>105</v>
      </c>
      <c r="F58" s="187" t="s">
        <v>115</v>
      </c>
      <c r="G58" s="188">
        <v>24</v>
      </c>
      <c r="H58" s="188" t="s">
        <v>118</v>
      </c>
      <c r="I58" s="188" t="s">
        <v>121</v>
      </c>
      <c r="J58" s="188">
        <v>73</v>
      </c>
      <c r="K58" s="189">
        <v>4293</v>
      </c>
    </row>
    <row r="59" spans="2:11" x14ac:dyDescent="0.2">
      <c r="B59" s="186">
        <v>195</v>
      </c>
      <c r="C59" s="187" t="s">
        <v>118</v>
      </c>
      <c r="D59" s="187">
        <v>4214</v>
      </c>
      <c r="E59" s="187" t="s">
        <v>105</v>
      </c>
      <c r="F59" s="187" t="s">
        <v>105</v>
      </c>
      <c r="G59" s="188">
        <v>47</v>
      </c>
      <c r="H59" s="188" t="s">
        <v>118</v>
      </c>
      <c r="I59" s="188" t="s">
        <v>121</v>
      </c>
      <c r="J59" s="188">
        <v>195</v>
      </c>
      <c r="K59" s="189">
        <v>3951</v>
      </c>
    </row>
    <row r="60" spans="2:11" x14ac:dyDescent="0.2">
      <c r="B60" s="186">
        <v>186</v>
      </c>
      <c r="C60" s="187" t="s">
        <v>118</v>
      </c>
      <c r="D60" s="187">
        <v>4705</v>
      </c>
      <c r="E60" s="187" t="s">
        <v>11</v>
      </c>
      <c r="F60" s="187" t="s">
        <v>115</v>
      </c>
      <c r="G60" s="188">
        <v>42</v>
      </c>
      <c r="H60" s="188" t="s">
        <v>118</v>
      </c>
      <c r="I60" s="188" t="s">
        <v>105</v>
      </c>
      <c r="J60" s="188">
        <v>183</v>
      </c>
      <c r="K60" s="189">
        <v>4036</v>
      </c>
    </row>
    <row r="61" spans="2:11" x14ac:dyDescent="0.2">
      <c r="B61" s="186">
        <v>96</v>
      </c>
      <c r="C61" s="187" t="s">
        <v>118</v>
      </c>
      <c r="D61" s="187">
        <v>5150</v>
      </c>
      <c r="E61" s="187" t="s">
        <v>105</v>
      </c>
      <c r="F61" s="187" t="s">
        <v>105</v>
      </c>
      <c r="G61" s="188">
        <v>27</v>
      </c>
      <c r="H61" s="188" t="s">
        <v>116</v>
      </c>
      <c r="I61" s="188" t="s">
        <v>117</v>
      </c>
      <c r="J61" s="188">
        <v>94</v>
      </c>
      <c r="K61" s="189">
        <v>5092</v>
      </c>
    </row>
    <row r="62" spans="2:11" x14ac:dyDescent="0.2">
      <c r="B62" s="186">
        <v>87</v>
      </c>
      <c r="C62" s="187" t="s">
        <v>118</v>
      </c>
      <c r="D62" s="187">
        <v>3890</v>
      </c>
      <c r="E62" s="187" t="s">
        <v>11</v>
      </c>
      <c r="F62" s="187" t="s">
        <v>115</v>
      </c>
      <c r="G62" s="188">
        <v>27</v>
      </c>
      <c r="H62" s="188" t="s">
        <v>118</v>
      </c>
      <c r="I62" s="188" t="s">
        <v>121</v>
      </c>
      <c r="J62" s="188">
        <v>85</v>
      </c>
      <c r="K62" s="189">
        <v>4391</v>
      </c>
    </row>
    <row r="63" spans="2:11" x14ac:dyDescent="0.2">
      <c r="B63" s="186">
        <v>87</v>
      </c>
      <c r="C63" s="187" t="s">
        <v>118</v>
      </c>
      <c r="D63" s="187">
        <v>3912</v>
      </c>
      <c r="E63" s="187" t="s">
        <v>11</v>
      </c>
      <c r="F63" s="187" t="s">
        <v>115</v>
      </c>
      <c r="G63" s="188">
        <v>27</v>
      </c>
      <c r="H63" s="188" t="s">
        <v>118</v>
      </c>
      <c r="I63" s="188" t="s">
        <v>105</v>
      </c>
      <c r="J63" s="188">
        <v>85</v>
      </c>
      <c r="K63" s="189">
        <v>3724</v>
      </c>
    </row>
    <row r="64" spans="2:11" x14ac:dyDescent="0.2">
      <c r="B64" s="186">
        <v>66</v>
      </c>
      <c r="C64" s="187" t="s">
        <v>118</v>
      </c>
      <c r="D64" s="187">
        <v>4074</v>
      </c>
      <c r="E64" s="187" t="s">
        <v>11</v>
      </c>
      <c r="F64" s="187" t="s">
        <v>115</v>
      </c>
      <c r="G64" s="188">
        <v>23</v>
      </c>
      <c r="H64" s="188" t="s">
        <v>118</v>
      </c>
      <c r="I64" s="188" t="s">
        <v>105</v>
      </c>
      <c r="J64" s="188">
        <v>66</v>
      </c>
      <c r="K64" s="189">
        <v>3915</v>
      </c>
    </row>
    <row r="65" spans="2:11" x14ac:dyDescent="0.2">
      <c r="B65" s="186">
        <v>66</v>
      </c>
      <c r="C65" s="187" t="s">
        <v>118</v>
      </c>
      <c r="D65" s="187">
        <v>4074</v>
      </c>
      <c r="E65" s="187" t="s">
        <v>11</v>
      </c>
      <c r="F65" s="187" t="s">
        <v>115</v>
      </c>
      <c r="G65" s="188">
        <v>22</v>
      </c>
      <c r="H65" s="188" t="s">
        <v>118</v>
      </c>
      <c r="I65" s="188" t="s">
        <v>105</v>
      </c>
      <c r="J65" s="188">
        <v>64</v>
      </c>
      <c r="K65" s="189">
        <v>3791</v>
      </c>
    </row>
    <row r="66" spans="2:11" x14ac:dyDescent="0.2">
      <c r="B66" s="186">
        <v>117</v>
      </c>
      <c r="C66" s="187" t="s">
        <v>118</v>
      </c>
      <c r="D66" s="187">
        <v>4183</v>
      </c>
      <c r="E66" s="187" t="s">
        <v>11</v>
      </c>
      <c r="F66" s="187" t="s">
        <v>115</v>
      </c>
      <c r="G66" s="188">
        <v>37</v>
      </c>
      <c r="H66" s="188" t="s">
        <v>118</v>
      </c>
      <c r="I66" s="188" t="s">
        <v>105</v>
      </c>
      <c r="J66" s="188">
        <v>115</v>
      </c>
      <c r="K66" s="189">
        <v>4384</v>
      </c>
    </row>
    <row r="67" spans="2:11" x14ac:dyDescent="0.2">
      <c r="B67" s="186">
        <v>144</v>
      </c>
      <c r="C67" s="187" t="s">
        <v>118</v>
      </c>
      <c r="D67" s="187">
        <v>4219</v>
      </c>
      <c r="E67" s="187" t="s">
        <v>105</v>
      </c>
      <c r="F67" s="187" t="s">
        <v>105</v>
      </c>
      <c r="G67" s="188">
        <v>32</v>
      </c>
      <c r="H67" s="188" t="s">
        <v>118</v>
      </c>
      <c r="I67" s="188" t="s">
        <v>117</v>
      </c>
      <c r="J67" s="188">
        <v>143</v>
      </c>
      <c r="K67" s="189">
        <v>3977</v>
      </c>
    </row>
    <row r="68" spans="2:11" x14ac:dyDescent="0.2">
      <c r="B68" s="186">
        <v>198</v>
      </c>
      <c r="C68" s="187" t="s">
        <v>118</v>
      </c>
      <c r="D68" s="187">
        <v>4764</v>
      </c>
      <c r="E68" s="187" t="s">
        <v>105</v>
      </c>
      <c r="F68" s="187" t="s">
        <v>115</v>
      </c>
      <c r="G68" s="188">
        <v>46</v>
      </c>
      <c r="H68" s="188" t="s">
        <v>118</v>
      </c>
      <c r="I68" s="188" t="s">
        <v>121</v>
      </c>
      <c r="J68" s="188">
        <v>196</v>
      </c>
      <c r="K68" s="189">
        <v>4519</v>
      </c>
    </row>
    <row r="69" spans="2:11" x14ac:dyDescent="0.2">
      <c r="B69" s="186">
        <v>189</v>
      </c>
      <c r="C69" s="187" t="s">
        <v>118</v>
      </c>
      <c r="D69" s="187">
        <v>4927</v>
      </c>
      <c r="E69" s="187" t="s">
        <v>105</v>
      </c>
      <c r="F69" s="187" t="s">
        <v>115</v>
      </c>
      <c r="G69" s="188">
        <v>45</v>
      </c>
      <c r="H69" s="188" t="s">
        <v>118</v>
      </c>
      <c r="I69" s="188" t="s">
        <v>105</v>
      </c>
      <c r="J69" s="188">
        <v>185</v>
      </c>
      <c r="K69" s="189">
        <v>4614</v>
      </c>
    </row>
    <row r="70" spans="2:11" x14ac:dyDescent="0.2">
      <c r="B70" s="186">
        <v>189</v>
      </c>
      <c r="C70" s="187" t="s">
        <v>118</v>
      </c>
      <c r="D70" s="187">
        <v>4965</v>
      </c>
      <c r="E70" s="187" t="s">
        <v>105</v>
      </c>
      <c r="F70" s="187" t="s">
        <v>117</v>
      </c>
      <c r="G70" s="188">
        <v>45</v>
      </c>
      <c r="H70" s="188" t="s">
        <v>118</v>
      </c>
      <c r="I70" s="188" t="s">
        <v>105</v>
      </c>
      <c r="J70" s="188">
        <v>184</v>
      </c>
      <c r="K70" s="189">
        <v>4393</v>
      </c>
    </row>
    <row r="71" spans="2:11" x14ac:dyDescent="0.2">
      <c r="B71" s="186">
        <v>202</v>
      </c>
      <c r="C71" s="187" t="s">
        <v>118</v>
      </c>
      <c r="D71" s="187">
        <v>5037</v>
      </c>
      <c r="E71" s="187" t="s">
        <v>11</v>
      </c>
      <c r="F71" s="187" t="s">
        <v>117</v>
      </c>
      <c r="G71" s="188">
        <v>50</v>
      </c>
      <c r="H71" s="188" t="s">
        <v>116</v>
      </c>
      <c r="I71" s="188" t="s">
        <v>121</v>
      </c>
      <c r="J71" s="188">
        <v>196</v>
      </c>
      <c r="K71" s="189">
        <v>4665</v>
      </c>
    </row>
    <row r="72" spans="2:11" x14ac:dyDescent="0.2">
      <c r="B72" s="186">
        <v>199</v>
      </c>
      <c r="C72" s="187" t="s">
        <v>118</v>
      </c>
      <c r="D72" s="187">
        <v>5037</v>
      </c>
      <c r="E72" s="187" t="s">
        <v>11</v>
      </c>
      <c r="F72" s="187" t="s">
        <v>105</v>
      </c>
      <c r="G72" s="188">
        <v>50</v>
      </c>
      <c r="H72" s="188" t="s">
        <v>116</v>
      </c>
      <c r="I72" s="188" t="s">
        <v>105</v>
      </c>
      <c r="J72" s="188">
        <v>197</v>
      </c>
      <c r="K72" s="189">
        <v>4850</v>
      </c>
    </row>
    <row r="73" spans="2:11" x14ac:dyDescent="0.2">
      <c r="B73" s="186">
        <v>201</v>
      </c>
      <c r="C73" s="187" t="s">
        <v>118</v>
      </c>
      <c r="D73" s="187">
        <v>5037</v>
      </c>
      <c r="E73" s="187" t="s">
        <v>11</v>
      </c>
      <c r="F73" s="187" t="s">
        <v>115</v>
      </c>
      <c r="G73" s="188">
        <v>50</v>
      </c>
      <c r="H73" s="188" t="s">
        <v>116</v>
      </c>
      <c r="I73" s="188" t="s">
        <v>105</v>
      </c>
      <c r="J73" s="188">
        <v>196</v>
      </c>
      <c r="K73" s="189">
        <v>4926</v>
      </c>
    </row>
    <row r="74" spans="2:11" x14ac:dyDescent="0.2">
      <c r="B74" s="186">
        <v>201</v>
      </c>
      <c r="C74" s="187" t="s">
        <v>118</v>
      </c>
      <c r="D74" s="187">
        <v>5137</v>
      </c>
      <c r="E74" s="187" t="s">
        <v>11</v>
      </c>
      <c r="F74" s="187" t="s">
        <v>115</v>
      </c>
      <c r="G74" s="188">
        <v>50</v>
      </c>
      <c r="H74" s="188" t="s">
        <v>116</v>
      </c>
      <c r="I74" s="188" t="s">
        <v>105</v>
      </c>
      <c r="J74" s="188">
        <v>194</v>
      </c>
      <c r="K74" s="189">
        <v>4760</v>
      </c>
    </row>
    <row r="75" spans="2:11" x14ac:dyDescent="0.2">
      <c r="B75" s="186">
        <v>198</v>
      </c>
      <c r="C75" s="187" t="s">
        <v>118</v>
      </c>
      <c r="D75" s="187">
        <v>5149</v>
      </c>
      <c r="E75" s="187" t="s">
        <v>11</v>
      </c>
      <c r="F75" s="187" t="s">
        <v>115</v>
      </c>
      <c r="G75" s="188">
        <v>52</v>
      </c>
      <c r="H75" s="188" t="s">
        <v>116</v>
      </c>
      <c r="I75" s="188" t="s">
        <v>117</v>
      </c>
      <c r="J75" s="188">
        <v>194</v>
      </c>
      <c r="K75" s="189">
        <v>4453</v>
      </c>
    </row>
    <row r="76" spans="2:11" x14ac:dyDescent="0.2">
      <c r="B76" s="186">
        <v>198</v>
      </c>
      <c r="C76" s="187" t="s">
        <v>118</v>
      </c>
      <c r="D76" s="187">
        <v>5149</v>
      </c>
      <c r="E76" s="187" t="s">
        <v>11</v>
      </c>
      <c r="F76" s="187" t="s">
        <v>115</v>
      </c>
      <c r="G76" s="188">
        <v>52</v>
      </c>
      <c r="H76" s="188" t="s">
        <v>116</v>
      </c>
      <c r="I76" s="188" t="s">
        <v>117</v>
      </c>
      <c r="J76" s="188">
        <v>194</v>
      </c>
      <c r="K76" s="189">
        <v>5631</v>
      </c>
    </row>
    <row r="77" spans="2:11" x14ac:dyDescent="0.2">
      <c r="B77" s="186">
        <v>199</v>
      </c>
      <c r="C77" s="187" t="s">
        <v>118</v>
      </c>
      <c r="D77" s="187">
        <v>5234</v>
      </c>
      <c r="E77" s="187" t="s">
        <v>11</v>
      </c>
      <c r="F77" s="187" t="s">
        <v>115</v>
      </c>
      <c r="G77" s="188">
        <v>52</v>
      </c>
      <c r="H77" s="188" t="s">
        <v>116</v>
      </c>
      <c r="I77" s="188" t="s">
        <v>105</v>
      </c>
      <c r="J77" s="188">
        <v>195</v>
      </c>
      <c r="K77" s="189">
        <v>4716</v>
      </c>
    </row>
    <row r="78" spans="2:11" x14ac:dyDescent="0.2">
      <c r="B78" s="186">
        <v>203</v>
      </c>
      <c r="C78" s="187" t="s">
        <v>118</v>
      </c>
      <c r="D78" s="187">
        <v>5345</v>
      </c>
      <c r="E78" s="187" t="s">
        <v>11</v>
      </c>
      <c r="F78" s="187" t="s">
        <v>117</v>
      </c>
      <c r="G78" s="188">
        <v>52</v>
      </c>
      <c r="H78" s="188" t="s">
        <v>116</v>
      </c>
      <c r="I78" s="188" t="s">
        <v>105</v>
      </c>
      <c r="J78" s="188">
        <v>207</v>
      </c>
      <c r="K78" s="189">
        <v>5233</v>
      </c>
    </row>
    <row r="79" spans="2:11" x14ac:dyDescent="0.2">
      <c r="B79" s="186">
        <v>149</v>
      </c>
      <c r="C79" s="187" t="s">
        <v>118</v>
      </c>
      <c r="D79" s="187">
        <v>5450</v>
      </c>
      <c r="E79" s="187" t="s">
        <v>105</v>
      </c>
      <c r="F79" s="187" t="s">
        <v>115</v>
      </c>
      <c r="G79" s="188">
        <v>38</v>
      </c>
      <c r="H79" s="188" t="s">
        <v>116</v>
      </c>
      <c r="I79" s="188" t="s">
        <v>105</v>
      </c>
      <c r="J79" s="188">
        <v>145</v>
      </c>
      <c r="K79" s="189">
        <v>5051</v>
      </c>
    </row>
    <row r="80" spans="2:11" x14ac:dyDescent="0.2">
      <c r="B80" s="186">
        <v>154</v>
      </c>
      <c r="C80" s="187" t="s">
        <v>118</v>
      </c>
      <c r="D80" s="187">
        <v>5455</v>
      </c>
      <c r="E80" s="187" t="s">
        <v>105</v>
      </c>
      <c r="F80" s="187" t="s">
        <v>105</v>
      </c>
      <c r="G80" s="188">
        <v>39</v>
      </c>
      <c r="H80" s="188" t="s">
        <v>116</v>
      </c>
      <c r="I80" s="188" t="s">
        <v>105</v>
      </c>
      <c r="J80" s="188">
        <v>152</v>
      </c>
      <c r="K80" s="189">
        <v>5461</v>
      </c>
    </row>
    <row r="81" spans="2:11" x14ac:dyDescent="0.2">
      <c r="B81" s="186">
        <v>98</v>
      </c>
      <c r="C81" s="187" t="s">
        <v>118</v>
      </c>
      <c r="D81" s="187">
        <v>5500</v>
      </c>
      <c r="E81" s="187" t="s">
        <v>105</v>
      </c>
      <c r="F81" s="187" t="s">
        <v>115</v>
      </c>
      <c r="G81" s="188">
        <v>27</v>
      </c>
      <c r="H81" s="188" t="s">
        <v>116</v>
      </c>
      <c r="I81" s="188" t="s">
        <v>117</v>
      </c>
      <c r="J81" s="188">
        <v>96</v>
      </c>
      <c r="K81" s="189">
        <v>5730</v>
      </c>
    </row>
    <row r="82" spans="2:11" x14ac:dyDescent="0.2">
      <c r="B82" s="186">
        <v>102</v>
      </c>
      <c r="C82" s="187" t="s">
        <v>116</v>
      </c>
      <c r="D82" s="187">
        <v>3586</v>
      </c>
      <c r="E82" s="187" t="s">
        <v>11</v>
      </c>
      <c r="F82" s="187" t="s">
        <v>115</v>
      </c>
      <c r="G82" s="188">
        <v>36</v>
      </c>
      <c r="H82" s="188" t="s">
        <v>118</v>
      </c>
      <c r="I82" s="188" t="s">
        <v>105</v>
      </c>
      <c r="J82" s="188">
        <v>100</v>
      </c>
      <c r="K82" s="189">
        <v>3949</v>
      </c>
    </row>
    <row r="83" spans="2:11" x14ac:dyDescent="0.2">
      <c r="B83" s="186">
        <v>103</v>
      </c>
      <c r="C83" s="187" t="s">
        <v>116</v>
      </c>
      <c r="D83" s="187">
        <v>3611</v>
      </c>
      <c r="E83" s="187" t="s">
        <v>11</v>
      </c>
      <c r="F83" s="187" t="s">
        <v>105</v>
      </c>
      <c r="G83" s="188">
        <v>36</v>
      </c>
      <c r="H83" s="188" t="s">
        <v>118</v>
      </c>
      <c r="I83" s="188" t="s">
        <v>121</v>
      </c>
      <c r="J83" s="188">
        <v>100</v>
      </c>
      <c r="K83" s="189">
        <v>3835</v>
      </c>
    </row>
    <row r="84" spans="2:11" x14ac:dyDescent="0.2">
      <c r="B84" s="186">
        <v>112</v>
      </c>
      <c r="C84" s="187" t="s">
        <v>116</v>
      </c>
      <c r="D84" s="187">
        <v>4171</v>
      </c>
      <c r="E84" s="187" t="s">
        <v>105</v>
      </c>
      <c r="F84" s="187" t="s">
        <v>105</v>
      </c>
      <c r="G84" s="188">
        <v>38</v>
      </c>
      <c r="H84" s="188" t="s">
        <v>118</v>
      </c>
      <c r="I84" s="188" t="s">
        <v>117</v>
      </c>
      <c r="J84" s="188">
        <v>108</v>
      </c>
      <c r="K84" s="189">
        <v>4435</v>
      </c>
    </row>
    <row r="85" spans="2:11" x14ac:dyDescent="0.2">
      <c r="B85" s="186">
        <v>111</v>
      </c>
      <c r="C85" s="187" t="s">
        <v>116</v>
      </c>
      <c r="D85" s="187">
        <v>4171</v>
      </c>
      <c r="E85" s="187" t="s">
        <v>105</v>
      </c>
      <c r="F85" s="187" t="s">
        <v>115</v>
      </c>
      <c r="G85" s="188">
        <v>34</v>
      </c>
      <c r="H85" s="188" t="s">
        <v>118</v>
      </c>
      <c r="I85" s="188" t="s">
        <v>117</v>
      </c>
      <c r="J85" s="188">
        <v>109</v>
      </c>
      <c r="K85" s="189">
        <v>3787</v>
      </c>
    </row>
    <row r="86" spans="2:11" x14ac:dyDescent="0.2">
      <c r="B86" s="186">
        <v>112</v>
      </c>
      <c r="C86" s="187" t="s">
        <v>116</v>
      </c>
      <c r="D86" s="187">
        <v>4424</v>
      </c>
      <c r="E86" s="187" t="s">
        <v>105</v>
      </c>
      <c r="F86" s="187" t="s">
        <v>115</v>
      </c>
      <c r="G86" s="188">
        <v>44</v>
      </c>
      <c r="H86" s="188" t="s">
        <v>118</v>
      </c>
      <c r="I86" s="188" t="s">
        <v>105</v>
      </c>
      <c r="J86" s="188">
        <v>111</v>
      </c>
      <c r="K86" s="189">
        <v>4367</v>
      </c>
    </row>
    <row r="87" spans="2:11" x14ac:dyDescent="0.2">
      <c r="B87" s="186">
        <v>150</v>
      </c>
      <c r="C87" s="187" t="s">
        <v>116</v>
      </c>
      <c r="D87" s="187">
        <v>4742</v>
      </c>
      <c r="E87" s="187" t="s">
        <v>105</v>
      </c>
      <c r="F87" s="187" t="s">
        <v>105</v>
      </c>
      <c r="G87" s="188">
        <v>40</v>
      </c>
      <c r="H87" s="188" t="s">
        <v>118</v>
      </c>
      <c r="I87" s="188" t="s">
        <v>117</v>
      </c>
      <c r="J87" s="188">
        <v>143</v>
      </c>
      <c r="K87" s="189">
        <v>3931</v>
      </c>
    </row>
    <row r="88" spans="2:11" x14ac:dyDescent="0.2">
      <c r="B88" s="186">
        <v>138</v>
      </c>
      <c r="C88" s="187" t="s">
        <v>116</v>
      </c>
      <c r="D88" s="187">
        <v>4820</v>
      </c>
      <c r="E88" s="187" t="s">
        <v>11</v>
      </c>
      <c r="F88" s="187" t="s">
        <v>105</v>
      </c>
      <c r="G88" s="188">
        <v>41</v>
      </c>
      <c r="H88" s="188" t="s">
        <v>118</v>
      </c>
      <c r="I88" s="188" t="s">
        <v>117</v>
      </c>
      <c r="J88" s="188">
        <v>144</v>
      </c>
      <c r="K88" s="189">
        <v>4440</v>
      </c>
    </row>
    <row r="89" spans="2:11" x14ac:dyDescent="0.2">
      <c r="B89" s="186">
        <v>138</v>
      </c>
      <c r="C89" s="187" t="s">
        <v>116</v>
      </c>
      <c r="D89" s="187">
        <v>4837</v>
      </c>
      <c r="E89" s="187" t="s">
        <v>105</v>
      </c>
      <c r="F89" s="187" t="s">
        <v>105</v>
      </c>
      <c r="G89" s="188">
        <v>43</v>
      </c>
      <c r="H89" s="188" t="s">
        <v>118</v>
      </c>
      <c r="I89" s="188" t="s">
        <v>105</v>
      </c>
      <c r="J89" s="188">
        <v>134</v>
      </c>
      <c r="K89" s="189">
        <v>4230</v>
      </c>
    </row>
    <row r="90" spans="2:11" x14ac:dyDescent="0.2">
      <c r="B90" s="186">
        <v>203</v>
      </c>
      <c r="C90" s="187" t="s">
        <v>116</v>
      </c>
      <c r="D90" s="187">
        <v>5345</v>
      </c>
      <c r="E90" s="187" t="s">
        <v>11</v>
      </c>
      <c r="F90" s="187" t="s">
        <v>117</v>
      </c>
      <c r="G90" s="188">
        <v>52</v>
      </c>
      <c r="H90" s="188" t="s">
        <v>116</v>
      </c>
      <c r="I90" s="188" t="s">
        <v>117</v>
      </c>
      <c r="J90" s="188">
        <v>198</v>
      </c>
      <c r="K90" s="189">
        <v>5327</v>
      </c>
    </row>
    <row r="91" spans="2:11" x14ac:dyDescent="0.2">
      <c r="B91" s="186">
        <v>201</v>
      </c>
      <c r="C91" s="187" t="s">
        <v>116</v>
      </c>
      <c r="D91" s="187">
        <v>5345</v>
      </c>
      <c r="E91" s="187" t="s">
        <v>11</v>
      </c>
      <c r="F91" s="187" t="s">
        <v>115</v>
      </c>
      <c r="G91" s="188">
        <v>52</v>
      </c>
      <c r="H91" s="188" t="s">
        <v>116</v>
      </c>
      <c r="I91" s="188" t="s">
        <v>105</v>
      </c>
      <c r="J91" s="188">
        <v>196</v>
      </c>
      <c r="K91" s="189">
        <v>4907</v>
      </c>
    </row>
    <row r="92" spans="2:11" x14ac:dyDescent="0.2">
      <c r="B92" s="186">
        <v>213</v>
      </c>
      <c r="C92" s="187" t="s">
        <v>116</v>
      </c>
      <c r="D92" s="187">
        <v>5345</v>
      </c>
      <c r="E92" s="187" t="s">
        <v>11</v>
      </c>
      <c r="F92" s="187" t="s">
        <v>115</v>
      </c>
      <c r="G92" s="188">
        <v>52</v>
      </c>
      <c r="H92" s="188" t="s">
        <v>116</v>
      </c>
      <c r="I92" s="188" t="s">
        <v>117</v>
      </c>
      <c r="J92" s="188">
        <v>208</v>
      </c>
      <c r="K92" s="189">
        <v>4969</v>
      </c>
    </row>
    <row r="93" spans="2:11" x14ac:dyDescent="0.2">
      <c r="B93" s="186">
        <v>212</v>
      </c>
      <c r="C93" s="187" t="s">
        <v>116</v>
      </c>
      <c r="D93" s="187">
        <v>5454</v>
      </c>
      <c r="E93" s="187" t="s">
        <v>11</v>
      </c>
      <c r="F93" s="187" t="s">
        <v>117</v>
      </c>
      <c r="G93" s="188">
        <v>52</v>
      </c>
      <c r="H93" s="188" t="s">
        <v>116</v>
      </c>
      <c r="I93" s="188" t="s">
        <v>105</v>
      </c>
      <c r="J93" s="188">
        <v>207</v>
      </c>
      <c r="K93" s="189">
        <v>4795</v>
      </c>
    </row>
    <row r="94" spans="2:11" x14ac:dyDescent="0.2">
      <c r="B94" s="186">
        <v>69</v>
      </c>
      <c r="C94" s="187" t="s">
        <v>116</v>
      </c>
      <c r="D94" s="187">
        <v>4127</v>
      </c>
      <c r="E94" s="187" t="s">
        <v>11</v>
      </c>
      <c r="F94" s="187" t="s">
        <v>115</v>
      </c>
      <c r="G94" s="188">
        <v>21</v>
      </c>
      <c r="H94" s="188" t="s">
        <v>118</v>
      </c>
      <c r="I94" s="188" t="s">
        <v>117</v>
      </c>
      <c r="J94" s="188">
        <v>64</v>
      </c>
      <c r="K94" s="189">
        <v>4130</v>
      </c>
    </row>
    <row r="95" spans="2:11" x14ac:dyDescent="0.2">
      <c r="B95" s="186">
        <v>69</v>
      </c>
      <c r="C95" s="187" t="s">
        <v>116</v>
      </c>
      <c r="D95" s="187">
        <v>4127</v>
      </c>
      <c r="E95" s="187" t="s">
        <v>11</v>
      </c>
      <c r="F95" s="187" t="s">
        <v>115</v>
      </c>
      <c r="G95" s="188">
        <v>23</v>
      </c>
      <c r="H95" s="188" t="s">
        <v>118</v>
      </c>
      <c r="I95" s="188" t="s">
        <v>105</v>
      </c>
      <c r="J95" s="188">
        <v>68</v>
      </c>
      <c r="K95" s="189">
        <v>3954</v>
      </c>
    </row>
    <row r="96" spans="2:11" x14ac:dyDescent="0.2">
      <c r="B96" s="186">
        <v>70</v>
      </c>
      <c r="C96" s="187" t="s">
        <v>116</v>
      </c>
      <c r="D96" s="187">
        <v>4138</v>
      </c>
      <c r="E96" s="187" t="s">
        <v>11</v>
      </c>
      <c r="F96" s="187" t="s">
        <v>115</v>
      </c>
      <c r="G96" s="188">
        <v>25</v>
      </c>
      <c r="H96" s="188" t="s">
        <v>118</v>
      </c>
      <c r="I96" s="188" t="s">
        <v>105</v>
      </c>
      <c r="J96" s="188">
        <v>69</v>
      </c>
      <c r="K96" s="189">
        <v>4188</v>
      </c>
    </row>
    <row r="97" spans="2:11" x14ac:dyDescent="0.2">
      <c r="B97" s="186">
        <v>70</v>
      </c>
      <c r="C97" s="187" t="s">
        <v>116</v>
      </c>
      <c r="D97" s="187">
        <v>4288</v>
      </c>
      <c r="E97" s="187" t="s">
        <v>11</v>
      </c>
      <c r="F97" s="187" t="s">
        <v>115</v>
      </c>
      <c r="G97" s="188">
        <v>22</v>
      </c>
      <c r="H97" s="188" t="s">
        <v>118</v>
      </c>
      <c r="I97" s="188" t="s">
        <v>117</v>
      </c>
      <c r="J97" s="188">
        <v>68</v>
      </c>
      <c r="K97" s="189">
        <v>4238</v>
      </c>
    </row>
    <row r="98" spans="2:11" x14ac:dyDescent="0.2">
      <c r="B98" s="186">
        <v>126</v>
      </c>
      <c r="C98" s="187" t="s">
        <v>116</v>
      </c>
      <c r="D98" s="187">
        <v>4412</v>
      </c>
      <c r="E98" s="187" t="s">
        <v>105</v>
      </c>
      <c r="F98" s="187" t="s">
        <v>115</v>
      </c>
      <c r="G98" s="188">
        <v>32</v>
      </c>
      <c r="H98" s="188" t="s">
        <v>118</v>
      </c>
      <c r="I98" s="188" t="s">
        <v>105</v>
      </c>
      <c r="J98" s="188">
        <v>123</v>
      </c>
      <c r="K98" s="189">
        <v>4069</v>
      </c>
    </row>
    <row r="99" spans="2:11" x14ac:dyDescent="0.2">
      <c r="B99" s="186">
        <v>165</v>
      </c>
      <c r="C99" s="187" t="s">
        <v>116</v>
      </c>
      <c r="D99" s="187">
        <v>5370</v>
      </c>
      <c r="E99" s="187" t="s">
        <v>11</v>
      </c>
      <c r="F99" s="187" t="s">
        <v>115</v>
      </c>
      <c r="G99" s="188">
        <v>46</v>
      </c>
      <c r="H99" s="188" t="s">
        <v>116</v>
      </c>
      <c r="I99" s="188" t="s">
        <v>105</v>
      </c>
      <c r="J99" s="188">
        <v>162</v>
      </c>
      <c r="K99" s="189">
        <v>5214</v>
      </c>
    </row>
    <row r="100" spans="2:11" x14ac:dyDescent="0.2">
      <c r="B100" s="186">
        <v>167</v>
      </c>
      <c r="C100" s="187" t="s">
        <v>116</v>
      </c>
      <c r="D100" s="187">
        <v>5571</v>
      </c>
      <c r="E100" s="187" t="s">
        <v>11</v>
      </c>
      <c r="F100" s="187" t="s">
        <v>117</v>
      </c>
      <c r="G100" s="188">
        <v>46</v>
      </c>
      <c r="H100" s="188" t="s">
        <v>116</v>
      </c>
      <c r="I100" s="188" t="s">
        <v>105</v>
      </c>
      <c r="J100" s="188">
        <v>161</v>
      </c>
      <c r="K100" s="189">
        <v>4812</v>
      </c>
    </row>
    <row r="101" spans="2:11" x14ac:dyDescent="0.2">
      <c r="B101" s="186">
        <v>162</v>
      </c>
      <c r="C101" s="187" t="s">
        <v>116</v>
      </c>
      <c r="D101" s="187">
        <v>5573</v>
      </c>
      <c r="E101" s="187" t="s">
        <v>11</v>
      </c>
      <c r="F101" s="187" t="s">
        <v>117</v>
      </c>
      <c r="G101" s="188">
        <v>45</v>
      </c>
      <c r="H101" s="188" t="s">
        <v>116</v>
      </c>
      <c r="I101" s="188" t="s">
        <v>105</v>
      </c>
      <c r="J101" s="188">
        <v>162</v>
      </c>
      <c r="K101" s="189">
        <v>4834</v>
      </c>
    </row>
    <row r="102" spans="2:11" x14ac:dyDescent="0.2">
      <c r="B102" s="186">
        <v>186</v>
      </c>
      <c r="C102" s="187" t="s">
        <v>116</v>
      </c>
      <c r="D102" s="187">
        <v>5678</v>
      </c>
      <c r="E102" s="187" t="s">
        <v>11</v>
      </c>
      <c r="F102" s="187" t="s">
        <v>105</v>
      </c>
      <c r="G102" s="188">
        <v>48</v>
      </c>
      <c r="H102" s="188" t="s">
        <v>116</v>
      </c>
      <c r="I102" s="188" t="s">
        <v>105</v>
      </c>
      <c r="J102" s="188">
        <v>187</v>
      </c>
      <c r="K102" s="189">
        <v>5796</v>
      </c>
    </row>
    <row r="103" spans="2:11" x14ac:dyDescent="0.2">
      <c r="B103" s="186">
        <v>161</v>
      </c>
      <c r="C103" s="187" t="s">
        <v>116</v>
      </c>
      <c r="D103" s="187">
        <v>5897</v>
      </c>
      <c r="E103" s="187" t="s">
        <v>11</v>
      </c>
      <c r="F103" s="187" t="s">
        <v>105</v>
      </c>
      <c r="G103" s="188">
        <v>45</v>
      </c>
      <c r="H103" s="188" t="s">
        <v>116</v>
      </c>
      <c r="I103" s="188" t="s">
        <v>117</v>
      </c>
      <c r="J103" s="188">
        <v>158</v>
      </c>
      <c r="K103" s="189">
        <v>5526</v>
      </c>
    </row>
    <row r="104" spans="2:11" x14ac:dyDescent="0.2">
      <c r="B104" s="186">
        <v>188</v>
      </c>
      <c r="C104" s="187" t="s">
        <v>116</v>
      </c>
      <c r="D104" s="187">
        <v>5965</v>
      </c>
      <c r="E104" s="187" t="s">
        <v>11</v>
      </c>
      <c r="F104" s="187" t="s">
        <v>105</v>
      </c>
      <c r="G104" s="188">
        <v>48</v>
      </c>
      <c r="H104" s="188" t="s">
        <v>116</v>
      </c>
      <c r="I104" s="188" t="s">
        <v>105</v>
      </c>
      <c r="J104" s="188">
        <v>182</v>
      </c>
      <c r="K104" s="189">
        <v>4843</v>
      </c>
    </row>
    <row r="105" spans="2:11" x14ac:dyDescent="0.2">
      <c r="B105" s="186">
        <v>78</v>
      </c>
      <c r="C105" s="187" t="s">
        <v>116</v>
      </c>
      <c r="D105" s="187">
        <v>4603</v>
      </c>
      <c r="E105" s="187" t="s">
        <v>11</v>
      </c>
      <c r="F105" s="187" t="s">
        <v>115</v>
      </c>
      <c r="G105" s="188">
        <v>22</v>
      </c>
      <c r="H105" s="188" t="s">
        <v>118</v>
      </c>
      <c r="I105" s="188" t="s">
        <v>105</v>
      </c>
      <c r="J105" s="188">
        <v>76</v>
      </c>
      <c r="K105" s="189">
        <v>4344</v>
      </c>
    </row>
    <row r="106" spans="2:11" x14ac:dyDescent="0.2">
      <c r="B106" s="186">
        <v>123</v>
      </c>
      <c r="C106" s="187" t="s">
        <v>116</v>
      </c>
      <c r="D106" s="187">
        <v>4828</v>
      </c>
      <c r="E106" s="187" t="s">
        <v>11</v>
      </c>
      <c r="F106" s="187" t="s">
        <v>115</v>
      </c>
      <c r="G106" s="188">
        <v>34</v>
      </c>
      <c r="H106" s="188" t="s">
        <v>118</v>
      </c>
      <c r="I106" s="188" t="s">
        <v>117</v>
      </c>
      <c r="J106" s="188">
        <v>125</v>
      </c>
      <c r="K106" s="189">
        <v>4127</v>
      </c>
    </row>
    <row r="107" spans="2:11" x14ac:dyDescent="0.2">
      <c r="B107" s="186">
        <v>122</v>
      </c>
      <c r="C107" s="187" t="s">
        <v>116</v>
      </c>
      <c r="D107" s="187">
        <v>4918</v>
      </c>
      <c r="E107" s="187" t="s">
        <v>11</v>
      </c>
      <c r="F107" s="187" t="s">
        <v>115</v>
      </c>
      <c r="G107" s="188">
        <v>33</v>
      </c>
      <c r="H107" s="188" t="s">
        <v>118</v>
      </c>
      <c r="I107" s="188" t="s">
        <v>105</v>
      </c>
      <c r="J107" s="188">
        <v>119</v>
      </c>
      <c r="K107" s="189">
        <v>4677</v>
      </c>
    </row>
    <row r="108" spans="2:11" x14ac:dyDescent="0.2">
      <c r="B108" s="186">
        <v>165</v>
      </c>
      <c r="C108" s="187" t="s">
        <v>116</v>
      </c>
      <c r="D108" s="187">
        <v>5301</v>
      </c>
      <c r="E108" s="187" t="s">
        <v>11</v>
      </c>
      <c r="F108" s="187" t="s">
        <v>115</v>
      </c>
      <c r="G108" s="188">
        <v>44</v>
      </c>
      <c r="H108" s="188" t="s">
        <v>116</v>
      </c>
      <c r="I108" s="188" t="s">
        <v>105</v>
      </c>
      <c r="J108" s="188">
        <v>162</v>
      </c>
      <c r="K108" s="189">
        <v>5371</v>
      </c>
    </row>
    <row r="109" spans="2:11" x14ac:dyDescent="0.2">
      <c r="B109" s="186">
        <v>165</v>
      </c>
      <c r="C109" s="187" t="s">
        <v>116</v>
      </c>
      <c r="D109" s="187">
        <v>5301</v>
      </c>
      <c r="E109" s="187" t="s">
        <v>11</v>
      </c>
      <c r="F109" s="187" t="s">
        <v>105</v>
      </c>
      <c r="G109" s="188">
        <v>44</v>
      </c>
      <c r="H109" s="188" t="s">
        <v>116</v>
      </c>
      <c r="I109" s="188" t="s">
        <v>105</v>
      </c>
      <c r="J109" s="188">
        <v>162</v>
      </c>
      <c r="K109" s="189">
        <v>4730</v>
      </c>
    </row>
    <row r="110" spans="2:11" x14ac:dyDescent="0.2">
      <c r="B110" s="186">
        <v>165</v>
      </c>
      <c r="C110" s="187" t="s">
        <v>116</v>
      </c>
      <c r="D110" s="187">
        <v>5327</v>
      </c>
      <c r="E110" s="187" t="s">
        <v>11</v>
      </c>
      <c r="F110" s="187" t="s">
        <v>115</v>
      </c>
      <c r="G110" s="188">
        <v>43</v>
      </c>
      <c r="H110" s="188" t="s">
        <v>116</v>
      </c>
      <c r="I110" s="188" t="s">
        <v>105</v>
      </c>
      <c r="J110" s="188">
        <v>165</v>
      </c>
      <c r="K110" s="189">
        <v>4744</v>
      </c>
    </row>
    <row r="111" spans="2:11" x14ac:dyDescent="0.2">
      <c r="B111" s="186">
        <v>166</v>
      </c>
      <c r="C111" s="187" t="s">
        <v>116</v>
      </c>
      <c r="D111" s="187">
        <v>5403</v>
      </c>
      <c r="E111" s="187" t="s">
        <v>11</v>
      </c>
      <c r="F111" s="187" t="s">
        <v>117</v>
      </c>
      <c r="G111" s="188">
        <v>44</v>
      </c>
      <c r="H111" s="188" t="s">
        <v>116</v>
      </c>
      <c r="I111" s="188" t="s">
        <v>105</v>
      </c>
      <c r="J111" s="188">
        <v>163</v>
      </c>
      <c r="K111" s="189">
        <v>5423</v>
      </c>
    </row>
    <row r="112" spans="2:11" x14ac:dyDescent="0.2">
      <c r="B112" s="33"/>
      <c r="C112" s="33"/>
      <c r="D112" s="33"/>
      <c r="E112" s="33"/>
      <c r="F112" s="33"/>
      <c r="G112" s="33"/>
      <c r="H112" s="33"/>
      <c r="I112" s="169"/>
      <c r="J112" s="33"/>
      <c r="K112" s="33"/>
    </row>
    <row r="113" spans="2:11" x14ac:dyDescent="0.2">
      <c r="B113" s="33"/>
      <c r="C113" s="33"/>
      <c r="D113" s="33"/>
      <c r="E113" s="33"/>
      <c r="F113" s="33"/>
      <c r="G113" s="33"/>
      <c r="H113" s="33"/>
      <c r="I113" s="169"/>
      <c r="J113" s="33"/>
      <c r="K113" s="33"/>
    </row>
    <row r="114" spans="2:11" x14ac:dyDescent="0.2">
      <c r="B114" s="33"/>
      <c r="C114" s="33"/>
      <c r="D114" s="33"/>
      <c r="E114" s="33"/>
      <c r="F114" s="33"/>
      <c r="G114" s="33"/>
      <c r="H114" s="33"/>
      <c r="I114" s="169"/>
      <c r="J114" s="33"/>
      <c r="K114" s="33"/>
    </row>
    <row r="115" spans="2:11" x14ac:dyDescent="0.2">
      <c r="B115" s="33"/>
      <c r="C115" s="33"/>
      <c r="D115" s="33"/>
      <c r="E115" s="33"/>
      <c r="F115" s="33"/>
      <c r="G115" s="33"/>
      <c r="H115" s="33"/>
      <c r="I115" s="169"/>
      <c r="J115" s="33"/>
      <c r="K115" s="33"/>
    </row>
    <row r="116" spans="2:11" x14ac:dyDescent="0.2">
      <c r="B116" s="33"/>
      <c r="C116" s="33"/>
      <c r="D116" s="33"/>
      <c r="E116" s="33"/>
      <c r="F116" s="33"/>
      <c r="G116" s="33"/>
      <c r="H116" s="33"/>
      <c r="I116" s="169"/>
      <c r="J116" s="33"/>
      <c r="K116" s="33"/>
    </row>
    <row r="117" spans="2:11" x14ac:dyDescent="0.2">
      <c r="B117" s="33"/>
      <c r="C117" s="33"/>
      <c r="D117" s="33"/>
      <c r="E117" s="33"/>
      <c r="F117" s="33"/>
      <c r="G117" s="33"/>
      <c r="H117" s="33"/>
      <c r="I117" s="169"/>
      <c r="J117" s="33"/>
      <c r="K117" s="33"/>
    </row>
    <row r="118" spans="2:11" x14ac:dyDescent="0.2"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2:11" x14ac:dyDescent="0.2">
      <c r="B119" s="33"/>
      <c r="C119" s="33"/>
      <c r="D119" s="33"/>
      <c r="E119" s="33"/>
      <c r="F119" s="33"/>
      <c r="G119" s="33"/>
      <c r="H119" s="33"/>
      <c r="I119" s="33"/>
      <c r="J119" s="33"/>
      <c r="K119" s="33"/>
    </row>
    <row r="120" spans="2:11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</row>
    <row r="121" spans="2:11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2:11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2:11" x14ac:dyDescent="0.2">
      <c r="B123" s="33"/>
      <c r="C123" s="33"/>
      <c r="D123" s="33"/>
      <c r="E123" s="33"/>
      <c r="F123" s="33"/>
      <c r="G123" s="33"/>
      <c r="H123" s="33"/>
      <c r="I123" s="33"/>
      <c r="J123" s="33"/>
      <c r="K123" s="33"/>
    </row>
    <row r="124" spans="2:11" x14ac:dyDescent="0.2"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2:11" x14ac:dyDescent="0.2"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2:11" x14ac:dyDescent="0.2"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2:11" x14ac:dyDescent="0.2">
      <c r="B127" s="33"/>
      <c r="C127" s="33"/>
      <c r="D127" s="33"/>
      <c r="E127" s="33"/>
      <c r="F127" s="33"/>
      <c r="G127" s="33"/>
      <c r="H127" s="33"/>
      <c r="I127" s="33"/>
      <c r="J127" s="33"/>
      <c r="K127" s="33"/>
    </row>
    <row r="128" spans="2:11" x14ac:dyDescent="0.2">
      <c r="B128" s="33"/>
      <c r="C128" s="33"/>
      <c r="D128" s="33"/>
      <c r="E128" s="33"/>
      <c r="F128" s="33"/>
      <c r="G128" s="33"/>
      <c r="H128" s="33"/>
      <c r="I128" s="33"/>
      <c r="J128" s="33"/>
      <c r="K128" s="33"/>
    </row>
    <row r="129" spans="2:11" x14ac:dyDescent="0.2"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2:11" x14ac:dyDescent="0.2"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2:11" x14ac:dyDescent="0.2">
      <c r="B131" s="33"/>
      <c r="C131" s="33"/>
      <c r="D131" s="33"/>
      <c r="E131" s="33"/>
      <c r="F131" s="33"/>
      <c r="G131" s="33"/>
      <c r="H131" s="33"/>
      <c r="I131" s="33"/>
      <c r="J131" s="33"/>
      <c r="K131" s="33"/>
    </row>
    <row r="132" spans="2:11" x14ac:dyDescent="0.2"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2:11" x14ac:dyDescent="0.2">
      <c r="B133" s="33"/>
      <c r="C133" s="33"/>
      <c r="D133" s="33"/>
      <c r="E133" s="33"/>
      <c r="F133" s="33"/>
      <c r="G133" s="33"/>
      <c r="H133" s="33"/>
      <c r="I133" s="33"/>
      <c r="J133" s="33"/>
      <c r="K133" s="33"/>
    </row>
    <row r="134" spans="2:11" x14ac:dyDescent="0.2"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2:11" x14ac:dyDescent="0.2">
      <c r="B135" s="33"/>
      <c r="C135" s="33"/>
      <c r="D135" s="33"/>
      <c r="E135" s="33"/>
      <c r="F135" s="33"/>
      <c r="G135" s="33"/>
      <c r="H135" s="33"/>
      <c r="I135" s="33"/>
      <c r="J135" s="33"/>
      <c r="K135" s="33"/>
    </row>
    <row r="136" spans="2:11" x14ac:dyDescent="0.2">
      <c r="B136" s="33"/>
      <c r="C136" s="33"/>
      <c r="D136" s="33"/>
      <c r="E136" s="33"/>
      <c r="F136" s="33"/>
      <c r="G136" s="33"/>
      <c r="H136" s="33"/>
      <c r="I136" s="33"/>
      <c r="J136" s="33"/>
      <c r="K136" s="33"/>
    </row>
    <row r="137" spans="2:11" x14ac:dyDescent="0.2">
      <c r="B137" s="33"/>
      <c r="C137" s="33"/>
      <c r="D137" s="33"/>
      <c r="E137" s="33"/>
      <c r="F137" s="33"/>
      <c r="G137" s="33"/>
      <c r="H137" s="33"/>
      <c r="I137" s="33"/>
      <c r="J137" s="33"/>
      <c r="K137" s="33"/>
    </row>
    <row r="138" spans="2:11" x14ac:dyDescent="0.2"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2:11" x14ac:dyDescent="0.2">
      <c r="B139" s="33"/>
      <c r="C139" s="33"/>
      <c r="D139" s="33"/>
      <c r="E139" s="33"/>
      <c r="F139" s="33"/>
      <c r="G139" s="33"/>
      <c r="H139" s="33"/>
      <c r="I139" s="33"/>
      <c r="J139" s="33"/>
      <c r="K139" s="33"/>
    </row>
    <row r="140" spans="2:11" x14ac:dyDescent="0.2"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2:11" x14ac:dyDescent="0.2">
      <c r="B141" s="33"/>
      <c r="C141" s="33"/>
      <c r="D141" s="33"/>
      <c r="E141" s="33"/>
      <c r="F141" s="33"/>
      <c r="G141" s="33"/>
      <c r="H141" s="33"/>
      <c r="I141" s="33"/>
      <c r="J141" s="33"/>
      <c r="K141" s="33"/>
    </row>
    <row r="142" spans="2:11" x14ac:dyDescent="0.2"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2:11" x14ac:dyDescent="0.2"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2:11" x14ac:dyDescent="0.2"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2:11" x14ac:dyDescent="0.2">
      <c r="B145" s="33"/>
      <c r="C145" s="33"/>
      <c r="D145" s="33"/>
      <c r="E145" s="33"/>
      <c r="F145" s="33"/>
      <c r="G145" s="33"/>
      <c r="H145" s="33"/>
      <c r="I145" s="33"/>
      <c r="J145" s="33"/>
      <c r="K145" s="33"/>
    </row>
    <row r="146" spans="2:11" x14ac:dyDescent="0.2"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  <row r="147" spans="2:11" x14ac:dyDescent="0.2">
      <c r="B147" s="33"/>
      <c r="C147" s="33"/>
      <c r="D147" s="33"/>
      <c r="E147" s="33"/>
      <c r="F147" s="33"/>
      <c r="G147" s="33"/>
      <c r="H147" s="33"/>
      <c r="I147" s="33"/>
      <c r="J147" s="33"/>
      <c r="K147" s="33"/>
    </row>
    <row r="148" spans="2:11" x14ac:dyDescent="0.2"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2:11" x14ac:dyDescent="0.2"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2:11" x14ac:dyDescent="0.2">
      <c r="B150" s="33"/>
      <c r="C150" s="33"/>
      <c r="D150" s="33"/>
      <c r="E150" s="33"/>
      <c r="F150" s="33"/>
      <c r="G150" s="33"/>
      <c r="H150" s="33"/>
      <c r="I150" s="33"/>
      <c r="J150" s="33"/>
      <c r="K150" s="33"/>
    </row>
    <row r="151" spans="2:11" x14ac:dyDescent="0.2">
      <c r="B151" s="33"/>
      <c r="C151" s="33"/>
      <c r="D151" s="33"/>
      <c r="E151" s="33"/>
      <c r="F151" s="33"/>
      <c r="G151" s="33"/>
      <c r="H151" s="33"/>
      <c r="I151" s="33"/>
      <c r="J151" s="33"/>
      <c r="K151" s="33"/>
    </row>
    <row r="152" spans="2:11" x14ac:dyDescent="0.2"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2:11" x14ac:dyDescent="0.2">
      <c r="B153" s="33"/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2:11" x14ac:dyDescent="0.2">
      <c r="B154" s="33"/>
      <c r="C154" s="33"/>
      <c r="D154" s="33"/>
      <c r="E154" s="33"/>
      <c r="F154" s="33"/>
      <c r="G154" s="33"/>
      <c r="H154" s="33"/>
      <c r="I154" s="33"/>
      <c r="J154" s="33"/>
      <c r="K154" s="33"/>
    </row>
    <row r="155" spans="2:11" x14ac:dyDescent="0.2">
      <c r="B155" s="33"/>
      <c r="C155" s="33"/>
      <c r="D155" s="33"/>
      <c r="E155" s="33"/>
      <c r="F155" s="33"/>
      <c r="G155" s="33"/>
      <c r="H155" s="33"/>
      <c r="I155" s="33"/>
      <c r="J155" s="33"/>
      <c r="K155" s="33"/>
    </row>
    <row r="156" spans="2:11" x14ac:dyDescent="0.2"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2:11" x14ac:dyDescent="0.2">
      <c r="B157" s="33"/>
      <c r="C157" s="33"/>
      <c r="D157" s="33"/>
      <c r="E157" s="33"/>
      <c r="F157" s="33"/>
      <c r="G157" s="33"/>
      <c r="H157" s="33"/>
      <c r="I157" s="33"/>
      <c r="J157" s="33"/>
      <c r="K157" s="33"/>
    </row>
    <row r="158" spans="2:11" x14ac:dyDescent="0.2">
      <c r="B158" s="33"/>
      <c r="C158" s="33"/>
      <c r="D158" s="33"/>
      <c r="E158" s="33"/>
      <c r="F158" s="33"/>
      <c r="G158" s="33"/>
      <c r="H158" s="33"/>
      <c r="I158" s="33"/>
      <c r="J158" s="33"/>
      <c r="K158" s="33"/>
    </row>
    <row r="159" spans="2:11" x14ac:dyDescent="0.2">
      <c r="B159" s="33"/>
      <c r="C159" s="33"/>
      <c r="D159" s="33"/>
      <c r="E159" s="33"/>
      <c r="F159" s="33"/>
      <c r="G159" s="33"/>
      <c r="H159" s="33"/>
      <c r="I159" s="33"/>
      <c r="J159" s="33"/>
      <c r="K159" s="33"/>
    </row>
    <row r="160" spans="2:11" x14ac:dyDescent="0.2">
      <c r="B160" s="33"/>
      <c r="C160" s="33"/>
      <c r="D160" s="33"/>
      <c r="E160" s="33"/>
      <c r="F160" s="33"/>
      <c r="G160" s="33"/>
      <c r="H160" s="33"/>
      <c r="I160" s="33"/>
      <c r="J160" s="33"/>
      <c r="K160" s="33"/>
    </row>
    <row r="161" spans="2:11" x14ac:dyDescent="0.2">
      <c r="B161" s="33"/>
      <c r="C161" s="33"/>
      <c r="D161" s="33"/>
      <c r="E161" s="33"/>
      <c r="F161" s="33"/>
      <c r="G161" s="33"/>
      <c r="H161" s="33"/>
      <c r="I161" s="33"/>
      <c r="J161" s="33"/>
      <c r="K161" s="33"/>
    </row>
    <row r="162" spans="2:11" x14ac:dyDescent="0.2">
      <c r="B162" s="33"/>
      <c r="C162" s="33"/>
      <c r="D162" s="33"/>
      <c r="E162" s="33"/>
      <c r="F162" s="33"/>
      <c r="G162" s="33"/>
      <c r="H162" s="33"/>
      <c r="I162" s="33"/>
      <c r="J162" s="33"/>
      <c r="K162" s="33"/>
    </row>
    <row r="163" spans="2:11" x14ac:dyDescent="0.2"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2:11" x14ac:dyDescent="0.2">
      <c r="B164" s="33"/>
      <c r="C164" s="33"/>
      <c r="D164" s="33"/>
      <c r="E164" s="33"/>
      <c r="F164" s="33"/>
      <c r="G164" s="33"/>
      <c r="H164" s="33"/>
      <c r="I164" s="33"/>
      <c r="J164" s="33"/>
      <c r="K164" s="33"/>
    </row>
    <row r="165" spans="2:11" x14ac:dyDescent="0.2">
      <c r="B165" s="33"/>
      <c r="C165" s="33"/>
      <c r="D165" s="33"/>
      <c r="E165" s="33"/>
      <c r="F165" s="33"/>
      <c r="G165" s="33"/>
      <c r="H165" s="33"/>
      <c r="I165" s="33"/>
      <c r="J165" s="33"/>
      <c r="K165" s="33"/>
    </row>
    <row r="166" spans="2:11" x14ac:dyDescent="0.2">
      <c r="B166" s="33"/>
      <c r="C166" s="33"/>
      <c r="D166" s="33"/>
      <c r="E166" s="33"/>
      <c r="F166" s="33"/>
      <c r="G166" s="33"/>
      <c r="H166" s="33"/>
      <c r="I166" s="33"/>
      <c r="J166" s="33"/>
      <c r="K166" s="33"/>
    </row>
    <row r="167" spans="2:11" x14ac:dyDescent="0.2">
      <c r="B167" s="33"/>
      <c r="C167" s="33"/>
      <c r="D167" s="33"/>
      <c r="E167" s="33"/>
      <c r="F167" s="33"/>
      <c r="G167" s="33"/>
      <c r="H167" s="33"/>
      <c r="I167" s="33"/>
      <c r="J167" s="33"/>
      <c r="K167" s="33"/>
    </row>
    <row r="168" spans="2:11" x14ac:dyDescent="0.2">
      <c r="B168" s="33"/>
      <c r="C168" s="33"/>
      <c r="D168" s="33"/>
      <c r="E168" s="33"/>
      <c r="F168" s="33"/>
      <c r="G168" s="33"/>
      <c r="H168" s="33"/>
      <c r="I168" s="33"/>
      <c r="J168" s="33"/>
      <c r="K168" s="33"/>
    </row>
    <row r="169" spans="2:11" x14ac:dyDescent="0.2">
      <c r="B169" s="33"/>
      <c r="C169" s="33"/>
      <c r="D169" s="33"/>
      <c r="E169" s="33"/>
      <c r="F169" s="33"/>
      <c r="G169" s="33"/>
      <c r="H169" s="33"/>
      <c r="I169" s="33"/>
      <c r="J169" s="33"/>
      <c r="K169" s="33"/>
    </row>
    <row r="170" spans="2:11" x14ac:dyDescent="0.2">
      <c r="B170" s="33"/>
      <c r="C170" s="33"/>
      <c r="D170" s="33"/>
      <c r="E170" s="33"/>
      <c r="F170" s="33"/>
      <c r="G170" s="33"/>
      <c r="H170" s="33"/>
      <c r="I170" s="33"/>
      <c r="J170" s="33"/>
      <c r="K170" s="33"/>
    </row>
    <row r="171" spans="2:11" x14ac:dyDescent="0.2">
      <c r="B171" s="33"/>
      <c r="C171" s="33"/>
      <c r="D171" s="33"/>
      <c r="E171" s="33"/>
      <c r="F171" s="33"/>
      <c r="G171" s="33"/>
      <c r="H171" s="33"/>
      <c r="I171" s="33"/>
      <c r="J171" s="33"/>
      <c r="K171" s="33"/>
    </row>
    <row r="172" spans="2:11" x14ac:dyDescent="0.2">
      <c r="B172" s="33"/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2:11" x14ac:dyDescent="0.2"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2:11" x14ac:dyDescent="0.2"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5" spans="2:11" x14ac:dyDescent="0.2">
      <c r="B175" s="33"/>
      <c r="C175" s="33"/>
      <c r="D175" s="33"/>
      <c r="E175" s="33"/>
      <c r="F175" s="33"/>
      <c r="G175" s="33"/>
      <c r="H175" s="33"/>
      <c r="I175" s="33"/>
      <c r="J175" s="33"/>
      <c r="K175" s="33"/>
    </row>
    <row r="176" spans="2:11" x14ac:dyDescent="0.2">
      <c r="B176" s="33"/>
      <c r="C176" s="33"/>
      <c r="D176" s="33"/>
      <c r="E176" s="33"/>
      <c r="F176" s="33"/>
      <c r="G176" s="33"/>
      <c r="H176" s="33"/>
      <c r="I176" s="33"/>
      <c r="J176" s="33"/>
      <c r="K176" s="33"/>
    </row>
    <row r="177" spans="2:11" x14ac:dyDescent="0.2">
      <c r="B177" s="33"/>
      <c r="C177" s="33"/>
      <c r="D177" s="33"/>
      <c r="E177" s="33"/>
      <c r="F177" s="33"/>
      <c r="G177" s="33"/>
      <c r="H177" s="33"/>
      <c r="I177" s="33"/>
      <c r="J177" s="33"/>
      <c r="K177" s="33"/>
    </row>
    <row r="178" spans="2:11" x14ac:dyDescent="0.2">
      <c r="B178" s="33"/>
      <c r="C178" s="33"/>
      <c r="D178" s="33"/>
      <c r="E178" s="33"/>
      <c r="F178" s="33"/>
      <c r="G178" s="33"/>
      <c r="H178" s="33"/>
      <c r="I178" s="33"/>
      <c r="J178" s="33"/>
      <c r="K178" s="33"/>
    </row>
    <row r="179" spans="2:11" x14ac:dyDescent="0.2">
      <c r="B179" s="33"/>
      <c r="C179" s="33"/>
      <c r="D179" s="33"/>
      <c r="E179" s="33"/>
      <c r="F179" s="33"/>
      <c r="G179" s="33"/>
      <c r="H179" s="33"/>
      <c r="I179" s="33"/>
      <c r="J179" s="33"/>
      <c r="K179" s="33"/>
    </row>
    <row r="180" spans="2:11" x14ac:dyDescent="0.2">
      <c r="B180" s="33"/>
      <c r="C180" s="33"/>
      <c r="D180" s="33"/>
      <c r="E180" s="33"/>
      <c r="F180" s="33"/>
      <c r="G180" s="33"/>
      <c r="H180" s="33"/>
      <c r="I180" s="33"/>
      <c r="J180" s="33"/>
      <c r="K180" s="33"/>
    </row>
    <row r="181" spans="2:11" x14ac:dyDescent="0.2">
      <c r="B181" s="33"/>
      <c r="C181" s="33"/>
      <c r="D181" s="33"/>
      <c r="E181" s="33"/>
      <c r="F181" s="33"/>
      <c r="G181" s="33"/>
      <c r="H181" s="33"/>
      <c r="I181" s="33"/>
      <c r="J181" s="33"/>
      <c r="K181" s="33"/>
    </row>
    <row r="182" spans="2:11" x14ac:dyDescent="0.2">
      <c r="B182" s="33"/>
      <c r="C182" s="33"/>
      <c r="D182" s="33"/>
      <c r="E182" s="33"/>
      <c r="F182" s="33"/>
      <c r="G182" s="33"/>
      <c r="H182" s="33"/>
      <c r="I182" s="33"/>
      <c r="J182" s="33"/>
      <c r="K182" s="33"/>
    </row>
    <row r="183" spans="2:11" x14ac:dyDescent="0.2">
      <c r="B183" s="33"/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2:11" x14ac:dyDescent="0.2">
      <c r="B184" s="33"/>
      <c r="C184" s="33"/>
      <c r="D184" s="33"/>
      <c r="E184" s="33"/>
      <c r="F184" s="33"/>
      <c r="G184" s="33"/>
      <c r="H184" s="33"/>
      <c r="I184" s="33"/>
      <c r="J184" s="33"/>
      <c r="K184" s="33"/>
    </row>
    <row r="185" spans="2:11" x14ac:dyDescent="0.2">
      <c r="B185" s="33"/>
      <c r="C185" s="33"/>
      <c r="D185" s="33"/>
      <c r="E185" s="33"/>
      <c r="F185" s="33"/>
      <c r="G185" s="33"/>
      <c r="H185" s="33"/>
      <c r="I185" s="33"/>
      <c r="J185" s="33"/>
      <c r="K185" s="33"/>
    </row>
    <row r="186" spans="2:11" x14ac:dyDescent="0.2">
      <c r="B186" s="33"/>
      <c r="C186" s="33"/>
      <c r="D186" s="33"/>
      <c r="E186" s="33"/>
      <c r="F186" s="33"/>
      <c r="G186" s="33"/>
      <c r="H186" s="33"/>
      <c r="I186" s="33"/>
      <c r="J186" s="33"/>
      <c r="K186" s="33"/>
    </row>
    <row r="187" spans="2:11" x14ac:dyDescent="0.2">
      <c r="B187" s="33"/>
      <c r="C187" s="33"/>
      <c r="D187" s="33"/>
      <c r="E187" s="33"/>
      <c r="F187" s="33"/>
      <c r="G187" s="33"/>
      <c r="H187" s="33"/>
      <c r="I187" s="33"/>
      <c r="J187" s="33"/>
      <c r="K187" s="33"/>
    </row>
    <row r="188" spans="2:11" x14ac:dyDescent="0.2">
      <c r="B188" s="33"/>
      <c r="C188" s="33"/>
      <c r="D188" s="33"/>
      <c r="E188" s="33"/>
      <c r="F188" s="33"/>
      <c r="G188" s="33"/>
      <c r="H188" s="33"/>
      <c r="I188" s="33"/>
      <c r="J188" s="33"/>
      <c r="K188" s="33"/>
    </row>
    <row r="189" spans="2:11" x14ac:dyDescent="0.2">
      <c r="B189" s="33"/>
      <c r="C189" s="33"/>
      <c r="D189" s="33"/>
      <c r="E189" s="33"/>
      <c r="F189" s="33"/>
      <c r="G189" s="33"/>
      <c r="H189" s="33"/>
      <c r="I189" s="33"/>
      <c r="J189" s="33"/>
      <c r="K189" s="33"/>
    </row>
    <row r="190" spans="2:11" x14ac:dyDescent="0.2">
      <c r="B190" s="33"/>
      <c r="C190" s="33"/>
      <c r="D190" s="33"/>
      <c r="E190" s="33"/>
      <c r="F190" s="33"/>
      <c r="G190" s="33"/>
      <c r="H190" s="33"/>
      <c r="I190" s="33"/>
      <c r="J190" s="33"/>
      <c r="K190" s="33"/>
    </row>
    <row r="191" spans="2:11" x14ac:dyDescent="0.2">
      <c r="B191" s="33"/>
      <c r="C191" s="33"/>
      <c r="D191" s="33"/>
      <c r="E191" s="33"/>
      <c r="F191" s="33"/>
      <c r="G191" s="33"/>
      <c r="H191" s="33"/>
      <c r="I191" s="33"/>
      <c r="J191" s="33"/>
      <c r="K191" s="33"/>
    </row>
    <row r="192" spans="2:11" x14ac:dyDescent="0.2">
      <c r="B192" s="33"/>
      <c r="C192" s="33"/>
      <c r="D192" s="33"/>
      <c r="E192" s="33"/>
      <c r="F192" s="33"/>
      <c r="G192" s="33"/>
      <c r="H192" s="33"/>
      <c r="I192" s="33"/>
      <c r="J192" s="33"/>
      <c r="K192" s="33"/>
    </row>
    <row r="193" spans="2:11" x14ac:dyDescent="0.2">
      <c r="B193" s="33"/>
      <c r="C193" s="33"/>
      <c r="D193" s="33"/>
      <c r="E193" s="33"/>
      <c r="F193" s="33"/>
      <c r="G193" s="33"/>
      <c r="H193" s="33"/>
      <c r="I193" s="33"/>
      <c r="J193" s="33"/>
      <c r="K193" s="33"/>
    </row>
    <row r="194" spans="2:11" x14ac:dyDescent="0.2">
      <c r="B194" s="33"/>
      <c r="C194" s="33"/>
      <c r="D194" s="33"/>
      <c r="E194" s="33"/>
      <c r="F194" s="33"/>
      <c r="G194" s="33"/>
      <c r="H194" s="33"/>
      <c r="I194" s="33"/>
      <c r="J194" s="33"/>
      <c r="K194" s="33"/>
    </row>
    <row r="195" spans="2:11" x14ac:dyDescent="0.2">
      <c r="B195" s="33"/>
      <c r="C195" s="33"/>
      <c r="D195" s="33"/>
      <c r="E195" s="33"/>
      <c r="F195" s="33"/>
      <c r="G195" s="33"/>
      <c r="H195" s="33"/>
      <c r="I195" s="33"/>
      <c r="J195" s="33"/>
      <c r="K195" s="33"/>
    </row>
    <row r="196" spans="2:11" x14ac:dyDescent="0.2">
      <c r="B196" s="33"/>
      <c r="C196" s="33"/>
      <c r="D196" s="33"/>
      <c r="E196" s="33"/>
      <c r="F196" s="33"/>
      <c r="G196" s="33"/>
      <c r="H196" s="33"/>
      <c r="I196" s="33"/>
      <c r="J196" s="33"/>
      <c r="K196" s="33"/>
    </row>
    <row r="197" spans="2:11" x14ac:dyDescent="0.2">
      <c r="B197" s="33"/>
      <c r="C197" s="33"/>
      <c r="D197" s="33"/>
      <c r="E197" s="33"/>
      <c r="F197" s="33"/>
      <c r="G197" s="33"/>
      <c r="H197" s="33"/>
      <c r="I197" s="33"/>
      <c r="J197" s="33"/>
      <c r="K197" s="33"/>
    </row>
    <row r="198" spans="2:11" x14ac:dyDescent="0.2">
      <c r="B198" s="33"/>
      <c r="C198" s="33"/>
      <c r="D198" s="33"/>
      <c r="E198" s="33"/>
      <c r="F198" s="33"/>
      <c r="G198" s="33"/>
      <c r="H198" s="33"/>
      <c r="I198" s="33"/>
      <c r="J198" s="33"/>
      <c r="K198" s="33"/>
    </row>
    <row r="199" spans="2:11" x14ac:dyDescent="0.2">
      <c r="B199" s="33"/>
      <c r="C199" s="33"/>
      <c r="D199" s="33"/>
      <c r="E199" s="33"/>
      <c r="F199" s="33"/>
      <c r="G199" s="33"/>
      <c r="H199" s="33"/>
      <c r="I199" s="33"/>
      <c r="J199" s="33"/>
      <c r="K199" s="33"/>
    </row>
    <row r="200" spans="2:11" x14ac:dyDescent="0.2">
      <c r="B200" s="33"/>
      <c r="C200" s="33"/>
      <c r="D200" s="33"/>
      <c r="E200" s="33"/>
      <c r="F200" s="33"/>
      <c r="G200" s="33"/>
      <c r="H200" s="33"/>
      <c r="I200" s="33"/>
      <c r="J200" s="33"/>
      <c r="K200" s="33"/>
    </row>
    <row r="201" spans="2:11" x14ac:dyDescent="0.2">
      <c r="B201" s="33"/>
      <c r="C201" s="33"/>
      <c r="D201" s="33"/>
      <c r="E201" s="33"/>
      <c r="F201" s="33"/>
      <c r="G201" s="33"/>
      <c r="H201" s="33"/>
      <c r="I201" s="33"/>
      <c r="J201" s="33"/>
      <c r="K201" s="33"/>
    </row>
    <row r="202" spans="2:11" x14ac:dyDescent="0.2">
      <c r="B202" s="33"/>
      <c r="C202" s="33"/>
      <c r="D202" s="33"/>
      <c r="E202" s="33"/>
      <c r="F202" s="33"/>
      <c r="G202" s="33"/>
      <c r="H202" s="33"/>
      <c r="I202" s="33"/>
      <c r="J202" s="33"/>
      <c r="K202" s="33"/>
    </row>
  </sheetData>
  <sortState xmlns:xlrd2="http://schemas.microsoft.com/office/spreadsheetml/2017/richdata2" ref="B3:K111">
    <sortCondition ref="D3:D111"/>
  </sortState>
  <mergeCells count="10">
    <mergeCell ref="M29:N29"/>
    <mergeCell ref="M31:N31"/>
    <mergeCell ref="M1:N1"/>
    <mergeCell ref="M21:N21"/>
    <mergeCell ref="M23:N23"/>
    <mergeCell ref="M3:N3"/>
    <mergeCell ref="M14:N14"/>
    <mergeCell ref="M16:N16"/>
    <mergeCell ref="M10:N10"/>
    <mergeCell ref="M6:N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2"/>
  <sheetViews>
    <sheetView zoomScale="130" zoomScaleNormal="130" workbookViewId="0">
      <selection activeCell="E14" sqref="E14"/>
    </sheetView>
  </sheetViews>
  <sheetFormatPr baseColWidth="10" defaultColWidth="11.5" defaultRowHeight="13" x14ac:dyDescent="0.15"/>
  <cols>
    <col min="1" max="1" width="6.33203125" customWidth="1"/>
    <col min="2" max="2" width="18.1640625" customWidth="1"/>
    <col min="3" max="3" width="5.1640625" customWidth="1"/>
    <col min="4" max="4" width="23" customWidth="1"/>
    <col min="5" max="5" width="14" customWidth="1"/>
    <col min="6" max="6" width="13.83203125" customWidth="1"/>
    <col min="7" max="7" width="23" customWidth="1"/>
    <col min="8" max="8" width="11.6640625" customWidth="1"/>
    <col min="9" max="9" width="18" customWidth="1"/>
    <col min="10" max="10" width="15.83203125" customWidth="1"/>
    <col min="11" max="11" width="8.83203125" customWidth="1"/>
    <col min="13" max="13" width="12.33203125" hidden="1" customWidth="1"/>
    <col min="14" max="14" width="11.5" hidden="1" customWidth="1"/>
    <col min="15" max="15" width="11.5" customWidth="1"/>
    <col min="16" max="16" width="12.33203125" customWidth="1"/>
    <col min="17" max="18" width="11.5" customWidth="1"/>
  </cols>
  <sheetData>
    <row r="1" spans="1:14" ht="16" x14ac:dyDescent="0.2">
      <c r="C1" s="207" t="s">
        <v>89</v>
      </c>
      <c r="D1" s="205"/>
      <c r="E1" s="205"/>
      <c r="F1" s="205"/>
      <c r="G1" s="205"/>
      <c r="H1" s="205"/>
      <c r="I1" s="206"/>
    </row>
    <row r="2" spans="1:14" ht="12.75" customHeight="1" x14ac:dyDescent="0.2">
      <c r="A2" s="3"/>
      <c r="B2" s="3"/>
      <c r="C2" s="3"/>
      <c r="D2" s="2"/>
      <c r="E2" s="2"/>
      <c r="F2" s="2"/>
      <c r="G2" s="2"/>
      <c r="H2" s="2"/>
      <c r="I2" s="2"/>
    </row>
    <row r="3" spans="1:14" ht="12.75" customHeight="1" x14ac:dyDescent="0.2">
      <c r="A3" s="3"/>
      <c r="B3" s="3"/>
      <c r="C3" s="3"/>
      <c r="D3" s="2"/>
      <c r="E3" s="2"/>
      <c r="F3" s="2"/>
      <c r="G3" s="2"/>
      <c r="H3" s="2"/>
      <c r="I3" s="2"/>
    </row>
    <row r="4" spans="1:14" ht="16" x14ac:dyDescent="0.2">
      <c r="A4" s="3"/>
      <c r="B4" s="3"/>
      <c r="C4" s="3"/>
      <c r="D4" s="208" t="s">
        <v>6</v>
      </c>
      <c r="E4" s="209"/>
      <c r="F4" s="209"/>
      <c r="G4" s="205"/>
      <c r="H4" s="206"/>
      <c r="I4" s="129"/>
      <c r="J4" s="128"/>
    </row>
    <row r="5" spans="1:14" ht="14" x14ac:dyDescent="0.15">
      <c r="A5" s="2"/>
      <c r="B5" s="2"/>
      <c r="C5" s="2"/>
      <c r="D5" s="124"/>
      <c r="E5" s="9"/>
      <c r="F5" s="10"/>
      <c r="G5" s="10"/>
      <c r="H5" s="10"/>
      <c r="I5" s="10"/>
      <c r="J5" s="117"/>
      <c r="K5" s="1"/>
      <c r="L5" s="1"/>
      <c r="M5" s="1"/>
    </row>
    <row r="6" spans="1:14" ht="14" customHeight="1" x14ac:dyDescent="0.15">
      <c r="A6" s="1"/>
      <c r="B6" s="37" t="str">
        <f>IF(Data!$N$7=1,Data!$B$2,IF(Data!$N$7=2,Data!$C$2,IF(Data!$N$7=3,Data!$D$2,IF(Data!$N$7=4,Data!$E$2,IF(Data!$N$7=5,Data!$F$2,IF(Data!$N$7=6,Data!$G$2,IF(Data!$N$7=7,Data!$H$2,IF(Data!$N$7=8,Data!$I$2,IF(Data!$N$7=9,Data!$J$2,IF(Data!$N$7=10,Data!$K$2,""))))))))))</f>
        <v/>
      </c>
      <c r="C6" s="1"/>
      <c r="D6" s="24" t="s">
        <v>16</v>
      </c>
      <c r="E6" s="36" t="str">
        <f>IF(B7&lt;&gt;"",619-COUNTBLANK(B7:B625),"")</f>
        <v/>
      </c>
      <c r="F6" s="68"/>
      <c r="G6" s="24" t="s">
        <v>16</v>
      </c>
      <c r="H6" s="10"/>
      <c r="I6" s="10"/>
      <c r="J6" s="117"/>
      <c r="K6" s="1"/>
      <c r="M6" t="str">
        <f>IF(E17&lt;&gt;"",NORMSDIST(E17),"")</f>
        <v/>
      </c>
    </row>
    <row r="7" spans="1:14" ht="14" customHeight="1" x14ac:dyDescent="0.2">
      <c r="A7" s="1"/>
      <c r="B7" s="38" t="str">
        <f>IF(AND(Data!$N$7=1,Data!B3&lt;&gt;""),Data!B3,IF(AND(Data!$N$7=2,Data!C3&lt;&gt;""),Data!C3,IF(AND(Data!$N$7=3,Data!D3&lt;&gt;""),Data!D3,IF(AND(Data!$N$7=4,Data!E3&lt;&gt;""),Data!E3,IF(AND(Data!$N$7=5,Data!F3&lt;&gt;""),Data!F3,IF(AND(Data!$N$7=6,Data!G3&lt;&gt;""),Data!G3,IF(AND(Data!$N$7=7,Data!H3&lt;&gt;""),Data!H3,IF(AND(Data!$N$7=8,Data!I3&lt;&gt;""),Data!I3,IF(AND(Data!$N$7=9,Data!J3&lt;&gt;""),Data!J3,IF(AND(Data!$N$7=10,Data!K3&lt;&gt;""),Data!K3,""))))))))))</f>
        <v/>
      </c>
      <c r="C7" s="1"/>
      <c r="D7" s="44" t="s">
        <v>88</v>
      </c>
      <c r="E7" s="36" t="str">
        <f>IF(B8&lt;&gt;"",COUNTIF(B7:B625,Data!N8),"")</f>
        <v/>
      </c>
      <c r="F7" s="68"/>
      <c r="G7" s="44" t="s">
        <v>88</v>
      </c>
      <c r="H7" s="10"/>
      <c r="I7" s="10"/>
      <c r="J7" s="117"/>
      <c r="K7" s="1"/>
      <c r="M7" t="e">
        <f>1-M6</f>
        <v>#VALUE!</v>
      </c>
    </row>
    <row r="8" spans="1:14" ht="14" customHeight="1" x14ac:dyDescent="0.15">
      <c r="A8" s="1"/>
      <c r="B8" s="38" t="str">
        <f>IF(AND(Data!$N$7=1,Data!B4&lt;&gt;""),Data!B4,IF(AND(Data!$N$7=2,Data!C4&lt;&gt;""),Data!C4,IF(AND(Data!$N$7=3,Data!D4&lt;&gt;""),Data!D4,IF(AND(Data!$N$7=4,Data!E4&lt;&gt;""),Data!E4,IF(AND(Data!$N$7=5,Data!F4&lt;&gt;""),Data!F4,IF(AND(Data!$N$7=6,Data!G4&lt;&gt;""),Data!G4,IF(AND(Data!$N$7=7,Data!H4&lt;&gt;""),Data!H4,IF(AND(Data!$N$7=8,Data!I4&lt;&gt;""),Data!I4,IF(AND(Data!$N$7=9,Data!J4&lt;&gt;""),Data!J4,IF(AND(Data!$N$7=10,Data!K4&lt;&gt;""),Data!K4,""))))))))))</f>
        <v/>
      </c>
      <c r="C8" s="1"/>
      <c r="D8" s="24" t="s">
        <v>87</v>
      </c>
      <c r="E8" s="46" t="str">
        <f>IF(AND(Data!N7&lt;&gt;"",Data!N8&lt;&gt;""),E7/E6,"")</f>
        <v/>
      </c>
      <c r="F8" s="46" t="str">
        <f>IF(AND(F6&lt;&gt;"",F7&lt;&gt;""),F7/F6,"")</f>
        <v/>
      </c>
      <c r="G8" s="24" t="s">
        <v>87</v>
      </c>
      <c r="H8" s="10"/>
      <c r="I8" s="10"/>
      <c r="J8" s="117"/>
      <c r="K8" s="1"/>
      <c r="M8" s="1" t="str">
        <f>IF(E6&lt;&gt;"",E6,IF(F6&lt;&gt;"",F6,""))</f>
        <v/>
      </c>
    </row>
    <row r="9" spans="1:14" ht="14" customHeight="1" x14ac:dyDescent="0.15">
      <c r="A9" s="1"/>
      <c r="B9" s="38" t="str">
        <f>IF(AND(Data!$N$7=1,Data!B5&lt;&gt;""),Data!B5,IF(AND(Data!$N$7=2,Data!C5&lt;&gt;""),Data!C5,IF(AND(Data!$N$7=3,Data!D5&lt;&gt;""),Data!D5,IF(AND(Data!$N$7=4,Data!E5&lt;&gt;""),Data!E5,IF(AND(Data!$N$7=5,Data!F5&lt;&gt;""),Data!F5,IF(AND(Data!$N$7=6,Data!G5&lt;&gt;""),Data!G5,IF(AND(Data!$N$7=7,Data!H5&lt;&gt;""),Data!H5,IF(AND(Data!$N$7=8,Data!I5&lt;&gt;""),Data!I5,IF(AND(Data!$N$7=9,Data!J5&lt;&gt;""),Data!J5,IF(AND(Data!$N$7=10,Data!K5&lt;&gt;""),Data!K5,""))))))))))</f>
        <v/>
      </c>
      <c r="C9" s="1"/>
      <c r="D9" s="16" t="s">
        <v>86</v>
      </c>
      <c r="E9" s="127" t="str">
        <f>IF(AND(F6&lt;&gt;"",F7&lt;&gt;"",F8&lt;&gt;"",E14&lt;&gt;""),SQRT(E14*(1-E14)/F6),IF(AND(E6&lt;&gt;"",E7&lt;&gt;"",E8&lt;&gt;"",E14&lt;&gt;""),SQRT((E14*(1-E14))/E6),""))</f>
        <v/>
      </c>
      <c r="F9" s="210"/>
      <c r="G9" s="193"/>
      <c r="H9" s="10"/>
      <c r="I9" s="10"/>
      <c r="J9" s="117"/>
      <c r="K9" s="1"/>
      <c r="M9" s="1"/>
    </row>
    <row r="10" spans="1:14" ht="14" x14ac:dyDescent="0.15">
      <c r="A10" s="1"/>
      <c r="B10" s="38" t="str">
        <f>IF(AND(Data!$N$7=1,Data!B6&lt;&gt;""),Data!B6,IF(AND(Data!$N$7=2,Data!C6&lt;&gt;""),Data!C6,IF(AND(Data!$N$7=3,Data!D6&lt;&gt;""),Data!D6,IF(AND(Data!$N$7=4,Data!E6&lt;&gt;""),Data!E6,IF(AND(Data!$N$7=5,Data!F6&lt;&gt;""),Data!F6,IF(AND(Data!$N$7=6,Data!G6&lt;&gt;""),Data!G6,IF(AND(Data!$N$7=7,Data!H6&lt;&gt;""),Data!H6,IF(AND(Data!$N$7=8,Data!I6&lt;&gt;""),Data!I6,IF(AND(Data!$N$7=9,Data!J6&lt;&gt;""),Data!J6,IF(AND(Data!$N$7=10,Data!K6&lt;&gt;""),Data!K6,""))))))))))</f>
        <v/>
      </c>
      <c r="C10" s="1"/>
      <c r="D10" s="116"/>
      <c r="E10" s="126"/>
      <c r="F10" s="125"/>
      <c r="G10" s="91"/>
      <c r="H10" s="10"/>
      <c r="I10" s="10"/>
      <c r="J10" s="117"/>
      <c r="K10" s="1"/>
      <c r="M10" s="1" t="str">
        <f>IF(AND(E6&lt;&gt;"",E7&lt;&gt;"",E8&lt;&gt;""),SQRT((E8*(1-E8))/E6),IF(AND(F6&lt;&gt;"",F7&lt;&gt;"",F8&lt;&gt;""),SQRT(F8*(1-F8)/F6),""))</f>
        <v/>
      </c>
      <c r="N10" t="s">
        <v>85</v>
      </c>
    </row>
    <row r="11" spans="1:14" ht="14" x14ac:dyDescent="0.15">
      <c r="A11" s="1"/>
      <c r="B11" s="38" t="str">
        <f>IF(AND(Data!$N$7=1,Data!B7&lt;&gt;""),Data!B7,IF(AND(Data!$N$7=2,Data!C7&lt;&gt;""),Data!C7,IF(AND(Data!$N$7=3,Data!D7&lt;&gt;""),Data!D7,IF(AND(Data!$N$7=4,Data!E7&lt;&gt;""),Data!E7,IF(AND(Data!$N$7=5,Data!F7&lt;&gt;""),Data!F7,IF(AND(Data!$N$7=6,Data!G7&lt;&gt;""),Data!G7,IF(AND(Data!$N$7=7,Data!H7&lt;&gt;""),Data!H7,IF(AND(Data!$N$7=8,Data!I7&lt;&gt;""),Data!I7,IF(AND(Data!$N$7=9,Data!J7&lt;&gt;""),Data!J7,IF(AND(Data!$N$7=10,Data!K7&lt;&gt;""),Data!K7,""))))))))))</f>
        <v/>
      </c>
      <c r="C11" s="1"/>
      <c r="D11" s="208" t="s">
        <v>84</v>
      </c>
      <c r="E11" s="211"/>
      <c r="F11" s="211"/>
      <c r="G11" s="205"/>
      <c r="H11" s="206"/>
      <c r="I11" s="10"/>
      <c r="J11" s="117"/>
      <c r="K11" s="1"/>
      <c r="M11" s="49"/>
    </row>
    <row r="12" spans="1:14" ht="14" x14ac:dyDescent="0.15">
      <c r="A12" s="1"/>
      <c r="B12" s="38" t="str">
        <f>IF(AND(Data!$N$7=1,Data!B8&lt;&gt;""),Data!B8,IF(AND(Data!$N$7=2,Data!C8&lt;&gt;""),Data!C8,IF(AND(Data!$N$7=3,Data!D8&lt;&gt;""),Data!D8,IF(AND(Data!$N$7=4,Data!E8&lt;&gt;""),Data!E8,IF(AND(Data!$N$7=5,Data!F8&lt;&gt;""),Data!F8,IF(AND(Data!$N$7=6,Data!G8&lt;&gt;""),Data!G8,IF(AND(Data!$N$7=7,Data!H8&lt;&gt;""),Data!H8,IF(AND(Data!$N$7=8,Data!I8&lt;&gt;""),Data!I8,IF(AND(Data!$N$7=9,Data!J8&lt;&gt;""),Data!J8,IF(AND(Data!$N$7=10,Data!K8&lt;&gt;""),Data!K8,""))))))))))</f>
        <v/>
      </c>
      <c r="C12" s="1"/>
      <c r="D12" s="124"/>
      <c r="E12" s="14"/>
      <c r="F12" s="14"/>
      <c r="G12" s="10"/>
      <c r="H12" s="10"/>
      <c r="I12" s="10"/>
      <c r="J12" s="117"/>
      <c r="K12" s="1"/>
      <c r="M12" s="1"/>
    </row>
    <row r="13" spans="1:14" ht="14" x14ac:dyDescent="0.15">
      <c r="A13" s="1"/>
      <c r="B13" s="38" t="str">
        <f>IF(AND(Data!$N$7=1,Data!B9&lt;&gt;""),Data!B9,IF(AND(Data!$N$7=2,Data!C9&lt;&gt;""),Data!C9,IF(AND(Data!$N$7=3,Data!D9&lt;&gt;""),Data!D9,IF(AND(Data!$N$7=4,Data!E9&lt;&gt;""),Data!E9,IF(AND(Data!$N$7=5,Data!F9&lt;&gt;""),Data!F9,IF(AND(Data!$N$7=6,Data!G9&lt;&gt;""),Data!G9,IF(AND(Data!$N$7=7,Data!H9&lt;&gt;""),Data!H9,IF(AND(Data!$N$7=8,Data!I9&lt;&gt;""),Data!I9,IF(AND(Data!$N$7=9,Data!J9&lt;&gt;""),Data!J9,IF(AND(Data!$N$7=10,Data!K9&lt;&gt;""),Data!K9,""))))))))))</f>
        <v/>
      </c>
      <c r="C13" s="1"/>
      <c r="D13" s="118"/>
      <c r="E13" s="10"/>
      <c r="F13" s="15"/>
      <c r="G13" s="12"/>
      <c r="H13" s="12"/>
      <c r="I13" s="13"/>
      <c r="J13" s="117"/>
      <c r="K13" s="1"/>
      <c r="M13" s="1"/>
    </row>
    <row r="14" spans="1:14" ht="14" x14ac:dyDescent="0.15">
      <c r="A14" s="1"/>
      <c r="B14" s="38" t="str">
        <f>IF(AND(Data!$N$7=1,Data!B10&lt;&gt;""),Data!B10,IF(AND(Data!$N$7=2,Data!C10&lt;&gt;""),Data!C10,IF(AND(Data!$N$7=3,Data!D10&lt;&gt;""),Data!D10,IF(AND(Data!$N$7=4,Data!E10&lt;&gt;""),Data!E10,IF(AND(Data!$N$7=5,Data!F10&lt;&gt;""),Data!F10,IF(AND(Data!$N$7=6,Data!G10&lt;&gt;""),Data!G10,IF(AND(Data!$N$7=7,Data!H10&lt;&gt;""),Data!H10,IF(AND(Data!$N$7=8,Data!I10&lt;&gt;""),Data!I10,IF(AND(Data!$N$7=9,Data!J10&lt;&gt;""),Data!J10,IF(AND(Data!$N$7=10,Data!K10&lt;&gt;""),Data!K10,""))))))))))</f>
        <v/>
      </c>
      <c r="C14" s="1"/>
      <c r="D14" s="16" t="s">
        <v>83</v>
      </c>
      <c r="E14" s="69"/>
      <c r="F14" s="17"/>
      <c r="G14" s="16" t="s">
        <v>82</v>
      </c>
      <c r="H14" s="123" t="str">
        <f>IF(E14&lt;&gt;"",E14,"")</f>
        <v/>
      </c>
      <c r="I14" s="19"/>
      <c r="J14" s="122"/>
      <c r="K14" s="1"/>
    </row>
    <row r="15" spans="1:14" ht="14" x14ac:dyDescent="0.15">
      <c r="A15" s="1"/>
      <c r="B15" s="38" t="str">
        <f>IF(AND(Data!$N$7=1,Data!B11&lt;&gt;""),Data!B11,IF(AND(Data!$N$7=2,Data!C11&lt;&gt;""),Data!C11,IF(AND(Data!$N$7=3,Data!D11&lt;&gt;""),Data!D11,IF(AND(Data!$N$7=4,Data!E11&lt;&gt;""),Data!E11,IF(AND(Data!$N$7=5,Data!F11&lt;&gt;""),Data!F11,IF(AND(Data!$N$7=6,Data!G11&lt;&gt;""),Data!G11,IF(AND(Data!$N$7=7,Data!H11&lt;&gt;""),Data!H11,IF(AND(Data!$N$7=8,Data!I11&lt;&gt;""),Data!I11,IF(AND(Data!$N$7=9,Data!J11&lt;&gt;""),Data!J11,IF(AND(Data!$N$7=10,Data!K11&lt;&gt;""),Data!K11,""))))))))))</f>
        <v/>
      </c>
      <c r="C15" s="1"/>
      <c r="D15" s="116"/>
      <c r="E15" s="1"/>
      <c r="F15" s="17"/>
      <c r="G15" s="1"/>
      <c r="H15" s="1"/>
      <c r="I15" s="19"/>
      <c r="J15" s="122"/>
      <c r="K15" s="1"/>
      <c r="L15" s="1"/>
    </row>
    <row r="16" spans="1:14" ht="14" x14ac:dyDescent="0.15">
      <c r="A16" s="1"/>
      <c r="B16" s="38" t="str">
        <f>IF(AND(Data!$N$7=1,Data!B12&lt;&gt;""),Data!B12,IF(AND(Data!$N$7=2,Data!C12&lt;&gt;""),Data!C12,IF(AND(Data!$N$7=3,Data!D12&lt;&gt;""),Data!D12,IF(AND(Data!$N$7=4,Data!E12&lt;&gt;""),Data!E12,IF(AND(Data!$N$7=5,Data!F12&lt;&gt;""),Data!F12,IF(AND(Data!$N$7=6,Data!G12&lt;&gt;""),Data!G12,IF(AND(Data!$N$7=7,Data!H12&lt;&gt;""),Data!H12,IF(AND(Data!$N$7=8,Data!I12&lt;&gt;""),Data!I12,IF(AND(Data!$N$7=9,Data!J12&lt;&gt;""),Data!J12,IF(AND(Data!$N$7=10,Data!K12&lt;&gt;""),Data!K12,""))))))))))</f>
        <v/>
      </c>
      <c r="C16" s="1"/>
      <c r="D16" s="116"/>
      <c r="E16" s="1"/>
      <c r="F16" s="17"/>
      <c r="G16" s="1"/>
      <c r="H16" s="1"/>
      <c r="I16" s="19"/>
      <c r="J16" s="122"/>
      <c r="K16" s="1"/>
      <c r="L16" s="1"/>
      <c r="M16" s="1"/>
    </row>
    <row r="17" spans="1:13" ht="14" x14ac:dyDescent="0.15">
      <c r="A17" s="1"/>
      <c r="B17" s="38" t="str">
        <f>IF(AND(Data!$N$7=1,Data!B13&lt;&gt;""),Data!B13,IF(AND(Data!$N$7=2,Data!C13&lt;&gt;""),Data!C13,IF(AND(Data!$N$7=3,Data!D13&lt;&gt;""),Data!D13,IF(AND(Data!$N$7=4,Data!E13&lt;&gt;""),Data!E13,IF(AND(Data!$N$7=5,Data!F13&lt;&gt;""),Data!F13,IF(AND(Data!$N$7=6,Data!G13&lt;&gt;""),Data!G13,IF(AND(Data!$N$7=7,Data!H13&lt;&gt;""),Data!H13,IF(AND(Data!$N$7=8,Data!I13&lt;&gt;""),Data!I13,IF(AND(Data!$N$7=9,Data!J13&lt;&gt;""),Data!J13,IF(AND(Data!$N$7=10,Data!K13&lt;&gt;""),Data!K13,""))))))))))</f>
        <v/>
      </c>
      <c r="C17" s="1"/>
      <c r="D17" s="16" t="s">
        <v>77</v>
      </c>
      <c r="E17" s="41" t="str">
        <f>IF(AND(F6&lt;&gt;"",F7&lt;&gt;"",F8&lt;&gt;"",E14&lt;&gt;""),(F8-E14)/(E9),IF(AND(E6&lt;&gt;"",E14&lt;&gt;""),(E8-E14)/(E9),""))</f>
        <v/>
      </c>
      <c r="F17" s="17"/>
      <c r="G17" s="18" t="s">
        <v>7</v>
      </c>
      <c r="H17" s="41" t="str">
        <f>IF(E17&lt;&gt;"",(2*(MIN(M6,M7))),"")</f>
        <v/>
      </c>
      <c r="I17" s="19"/>
      <c r="J17" s="122"/>
      <c r="K17" s="1"/>
    </row>
    <row r="18" spans="1:13" ht="14" x14ac:dyDescent="0.15">
      <c r="A18" s="1"/>
      <c r="B18" s="38" t="str">
        <f>IF(AND(Data!$N$7=1,Data!B14&lt;&gt;""),Data!B14,IF(AND(Data!$N$7=2,Data!C14&lt;&gt;""),Data!C14,IF(AND(Data!$N$7=3,Data!D14&lt;&gt;""),Data!D14,IF(AND(Data!$N$7=4,Data!E14&lt;&gt;""),Data!E14,IF(AND(Data!$N$7=5,Data!F14&lt;&gt;""),Data!F14,IF(AND(Data!$N$7=6,Data!G14&lt;&gt;""),Data!G14,IF(AND(Data!$N$7=7,Data!H14&lt;&gt;""),Data!H14,IF(AND(Data!$N$7=8,Data!I14&lt;&gt;""),Data!I14,IF(AND(Data!$N$7=9,Data!J14&lt;&gt;""),Data!J14,IF(AND(Data!$N$7=10,Data!K14&lt;&gt;""),Data!K14,""))))))))))</f>
        <v/>
      </c>
      <c r="C18" s="1"/>
      <c r="D18" s="16" t="s">
        <v>81</v>
      </c>
      <c r="E18" s="52" t="str">
        <f>IF(AND(F6&lt;&gt;"",F7&lt;&gt;"",F8&lt;&gt;"",E17&lt;0),NORMSINV(H18/2),IF(AND(F6&lt;&gt;"",F7&lt;&gt;"",F8&lt;&gt;"",E17&lt;&gt;"",E17&gt;=0),-NORMSINV(H18/2),IF(AND(E6&lt;&gt;"",E7&lt;&gt;"",E8&lt;&gt;"",E17&lt;0),NORMSINV(H18/2),IF(AND(E6&lt;&gt;"",E7&lt;&gt;"",E8&lt;&gt;"",E17&lt;&gt;"",E17&gt;=0),-NORMSINV(H18/2),""))))</f>
        <v/>
      </c>
      <c r="F18" s="21"/>
      <c r="G18" s="16" t="s">
        <v>9</v>
      </c>
      <c r="H18" s="35">
        <v>0.05</v>
      </c>
      <c r="I18" s="22"/>
      <c r="J18" s="117"/>
      <c r="K18" s="1"/>
      <c r="L18" s="1"/>
    </row>
    <row r="19" spans="1:13" ht="14" x14ac:dyDescent="0.15">
      <c r="A19" s="1"/>
      <c r="B19" s="38" t="str">
        <f>IF(AND(Data!$N$7=1,Data!B15&lt;&gt;""),Data!B15,IF(AND(Data!$N$7=2,Data!C15&lt;&gt;""),Data!C15,IF(AND(Data!$N$7=3,Data!D15&lt;&gt;""),Data!D15,IF(AND(Data!$N$7=4,Data!E15&lt;&gt;""),Data!E15,IF(AND(Data!$N$7=5,Data!F15&lt;&gt;""),Data!F15,IF(AND(Data!$N$7=6,Data!G15&lt;&gt;""),Data!G15,IF(AND(Data!$N$7=7,Data!H15&lt;&gt;""),Data!H15,IF(AND(Data!$N$7=8,Data!I15&lt;&gt;""),Data!I15,IF(AND(Data!$N$7=9,Data!J15&lt;&gt;""),Data!J15,IF(AND(Data!$N$7=10,Data!K15&lt;&gt;""),Data!K15,""))))))))))</f>
        <v/>
      </c>
      <c r="C19" s="1"/>
      <c r="D19" s="116"/>
      <c r="E19" s="1"/>
      <c r="F19" s="21"/>
      <c r="G19" s="1"/>
      <c r="H19" s="1"/>
      <c r="I19" s="22"/>
      <c r="J19" s="120"/>
      <c r="K19" s="6"/>
      <c r="L19" s="51"/>
      <c r="M19" s="1"/>
    </row>
    <row r="20" spans="1:13" ht="14" x14ac:dyDescent="0.15">
      <c r="A20" s="1"/>
      <c r="B20" s="38" t="str">
        <f>IF(AND(Data!$N$7=1,Data!B16&lt;&gt;""),Data!B16,IF(AND(Data!$N$7=2,Data!C16&lt;&gt;""),Data!C16,IF(AND(Data!$N$7=3,Data!D16&lt;&gt;""),Data!D16,IF(AND(Data!$N$7=4,Data!E16&lt;&gt;""),Data!E16,IF(AND(Data!$N$7=5,Data!F16&lt;&gt;""),Data!F16,IF(AND(Data!$N$7=6,Data!G16&lt;&gt;""),Data!G16,IF(AND(Data!$N$7=7,Data!H16&lt;&gt;""),Data!H16,IF(AND(Data!$N$7=8,Data!I16&lt;&gt;""),Data!I16,IF(AND(Data!$N$7=9,Data!J16&lt;&gt;""),Data!J16,IF(AND(Data!$N$7=10,Data!K16&lt;&gt;""),Data!K16,""))))))))))</f>
        <v/>
      </c>
      <c r="C20" s="1"/>
      <c r="D20" s="16" t="s">
        <v>5</v>
      </c>
      <c r="E20" s="106" t="str">
        <f>IF(AND(H17&lt;&gt;"",H17&lt;H18),"Yes",IF(AND(H17&lt;&gt;"",H17&gt;H18),"No",""))</f>
        <v/>
      </c>
      <c r="F20" s="21"/>
      <c r="G20" s="1"/>
      <c r="H20" s="1"/>
      <c r="I20" s="22"/>
      <c r="J20" s="120"/>
      <c r="K20" s="1"/>
      <c r="L20" s="1"/>
    </row>
    <row r="21" spans="1:13" ht="14" x14ac:dyDescent="0.15">
      <c r="A21" s="1"/>
      <c r="B21" s="38" t="str">
        <f>IF(AND(Data!$N$7=1,Data!B17&lt;&gt;""),Data!B17,IF(AND(Data!$N$7=2,Data!C17&lt;&gt;""),Data!C17,IF(AND(Data!$N$7=3,Data!D17&lt;&gt;""),Data!D17,IF(AND(Data!$N$7=4,Data!E17&lt;&gt;""),Data!E17,IF(AND(Data!$N$7=5,Data!F17&lt;&gt;""),Data!F17,IF(AND(Data!$N$7=6,Data!G17&lt;&gt;""),Data!G17,IF(AND(Data!$N$7=7,Data!H17&lt;&gt;""),Data!H17,IF(AND(Data!$N$7=8,Data!I17&lt;&gt;""),Data!I17,IF(AND(Data!$N$7=9,Data!J17&lt;&gt;""),Data!J17,IF(AND(Data!$N$7=10,Data!K17&lt;&gt;""),Data!K17,""))))))))))</f>
        <v/>
      </c>
      <c r="C21" s="1"/>
      <c r="D21" s="116"/>
      <c r="E21" s="1"/>
      <c r="F21" s="10"/>
      <c r="G21" s="1"/>
      <c r="H21" s="1"/>
      <c r="I21" s="23"/>
      <c r="J21" s="121"/>
      <c r="K21" s="1"/>
      <c r="L21" s="1"/>
    </row>
    <row r="22" spans="1:13" ht="14" x14ac:dyDescent="0.15">
      <c r="B22" s="38" t="str">
        <f>IF(AND(Data!$N$7=1,Data!B18&lt;&gt;""),Data!B18,IF(AND(Data!$N$7=2,Data!C18&lt;&gt;""),Data!C18,IF(AND(Data!$N$7=3,Data!D18&lt;&gt;""),Data!D18,IF(AND(Data!$N$7=4,Data!E18&lt;&gt;""),Data!E18,IF(AND(Data!$N$7=5,Data!F18&lt;&gt;""),Data!F18,IF(AND(Data!$N$7=6,Data!G18&lt;&gt;""),Data!G18,IF(AND(Data!$N$7=7,Data!H18&lt;&gt;""),Data!H18,IF(AND(Data!$N$7=8,Data!I18&lt;&gt;""),Data!I18,IF(AND(Data!$N$7=9,Data!J18&lt;&gt;""),Data!J18,IF(AND(Data!$N$7=10,Data!K18&lt;&gt;""),Data!K18,""))))))))))</f>
        <v/>
      </c>
      <c r="D22" s="212" t="str">
        <f>IF(E20="Yes","The sample proportion is significantly","")</f>
        <v/>
      </c>
      <c r="E22" s="213"/>
      <c r="F22" s="27" t="str">
        <f>IF(AND(E20="Yes",E17&gt;0),"GREATER",IF(AND(E20="Yes",E17&lt;0),"LESS",""))</f>
        <v/>
      </c>
      <c r="G22" s="28" t="str">
        <f>IF(E20="Yes","than the test value.","")</f>
        <v/>
      </c>
      <c r="H22" s="29"/>
      <c r="I22" s="22"/>
      <c r="J22" s="120"/>
    </row>
    <row r="23" spans="1:13" ht="14" x14ac:dyDescent="0.15">
      <c r="B23" s="38" t="str">
        <f>IF(AND(Data!$N$7=1,Data!B19&lt;&gt;""),Data!B19,IF(AND(Data!$N$7=2,Data!C19&lt;&gt;""),Data!C19,IF(AND(Data!$N$7=3,Data!D19&lt;&gt;""),Data!D19,IF(AND(Data!$N$7=4,Data!E19&lt;&gt;""),Data!E19,IF(AND(Data!$N$7=5,Data!F19&lt;&gt;""),Data!F19,IF(AND(Data!$N$7=6,Data!G19&lt;&gt;""),Data!G19,IF(AND(Data!$N$7=7,Data!H19&lt;&gt;""),Data!H19,IF(AND(Data!$N$7=8,Data!I19&lt;&gt;""),Data!I19,IF(AND(Data!$N$7=9,Data!J19&lt;&gt;""),Data!J19,IF(AND(Data!$N$7=10,Data!K19&lt;&gt;""),Data!K19,""))))))))))</f>
        <v/>
      </c>
      <c r="D23" s="118"/>
      <c r="E23" s="10"/>
      <c r="F23" s="11"/>
      <c r="G23" s="23"/>
      <c r="H23" s="23"/>
      <c r="I23" s="22"/>
      <c r="J23" s="120"/>
    </row>
    <row r="24" spans="1:13" x14ac:dyDescent="0.15">
      <c r="B24" s="38" t="str">
        <f>IF(AND(Data!$N$7=1,Data!B20&lt;&gt;""),Data!B20,IF(AND(Data!$N$7=2,Data!C20&lt;&gt;""),Data!C20,IF(AND(Data!$N$7=3,Data!D20&lt;&gt;""),Data!D20,IF(AND(Data!$N$7=4,Data!E20&lt;&gt;""),Data!E20,IF(AND(Data!$N$7=5,Data!F20&lt;&gt;""),Data!F20,IF(AND(Data!$N$7=6,Data!G20&lt;&gt;""),Data!G20,IF(AND(Data!$N$7=7,Data!H20&lt;&gt;""),Data!H20,IF(AND(Data!$N$7=8,Data!I20&lt;&gt;""),Data!I20,IF(AND(Data!$N$7=9,Data!J20&lt;&gt;""),Data!J20,IF(AND(Data!$N$7=10,Data!K20&lt;&gt;""),Data!K20,""))))))))))</f>
        <v/>
      </c>
      <c r="D24" s="214" t="str">
        <f>IF(AND(F6&lt;&gt;"",E20="Yes",E17&gt;0),"  Reject Null: The population proportion is probably greater than the test value.",IF(AND(F6&lt;&gt;"",G8&lt;&gt;"",E20="Yes",E17&lt;0),"   Reject Null: The population proportion is probably less than the test value.",IF(AND(F6&lt;&gt;"",E14&lt;&gt;"",E20="No"),"Do Not Reject Null: at selected level of significance.",IF(AND(E6&lt;&gt;"",E14&lt;&gt;"",E20="Yes",E17&gt;0),"  Reject Null: The population proportion is probably greater than the test value.",IF(AND(E6&lt;&gt;"",E14&lt;&gt;"",E20="Yes",E17&lt;0),"   Reject Null: The population proportion is probably less than the test value.",IF(AND(E6&lt;&gt;"",E14&lt;&gt;"",E20="No"),"Do Not Reject Null: at selected level of significance.",""))))))</f>
        <v/>
      </c>
      <c r="E24" s="215"/>
      <c r="F24" s="215"/>
      <c r="G24" s="215"/>
      <c r="H24" s="216"/>
      <c r="I24" s="1"/>
      <c r="J24" s="115"/>
      <c r="M24" s="1"/>
    </row>
    <row r="25" spans="1:13" x14ac:dyDescent="0.15">
      <c r="B25" s="38" t="str">
        <f>IF(AND(Data!$N$7=1,Data!B21&lt;&gt;""),Data!B21,IF(AND(Data!$N$7=2,Data!C21&lt;&gt;""),Data!C21,IF(AND(Data!$N$7=3,Data!D21&lt;&gt;""),Data!D21,IF(AND(Data!$N$7=4,Data!E21&lt;&gt;""),Data!E21,IF(AND(Data!$N$7=5,Data!F21&lt;&gt;""),Data!F21,IF(AND(Data!$N$7=6,Data!G21&lt;&gt;""),Data!G21,IF(AND(Data!$N$7=7,Data!H21&lt;&gt;""),Data!H21,IF(AND(Data!$N$7=8,Data!I21&lt;&gt;""),Data!I21,IF(AND(Data!$N$7=9,Data!J21&lt;&gt;""),Data!J21,IF(AND(Data!$N$7=10,Data!K21&lt;&gt;""),Data!K21,""))))))))))</f>
        <v/>
      </c>
      <c r="D25" s="217"/>
      <c r="E25" s="218"/>
      <c r="F25" s="218"/>
      <c r="G25" s="218"/>
      <c r="H25" s="219"/>
      <c r="I25" s="1"/>
      <c r="J25" s="115"/>
    </row>
    <row r="26" spans="1:13" ht="14" x14ac:dyDescent="0.15">
      <c r="B26" s="38" t="str">
        <f>IF(AND(Data!$N$7=1,Data!B22&lt;&gt;""),Data!B22,IF(AND(Data!$N$7=2,Data!C22&lt;&gt;""),Data!C22,IF(AND(Data!$N$7=3,Data!D22&lt;&gt;""),Data!D22,IF(AND(Data!$N$7=4,Data!E22&lt;&gt;""),Data!E22,IF(AND(Data!$N$7=5,Data!F22&lt;&gt;""),Data!F22,IF(AND(Data!$N$7=6,Data!G22&lt;&gt;""),Data!G22,IF(AND(Data!$N$7=7,Data!H22&lt;&gt;""),Data!H22,IF(AND(Data!$N$7=8,Data!I22&lt;&gt;""),Data!I22,IF(AND(Data!$N$7=9,Data!J22&lt;&gt;""),Data!J22,IF(AND(Data!$N$7=10,Data!K22&lt;&gt;""),Data!K22,""))))))))))</f>
        <v/>
      </c>
      <c r="D26" s="118"/>
      <c r="E26" s="10"/>
      <c r="F26" s="11"/>
      <c r="G26" s="23"/>
      <c r="H26" s="23"/>
      <c r="I26" s="22"/>
      <c r="J26" s="120"/>
    </row>
    <row r="27" spans="1:13" ht="14" x14ac:dyDescent="0.15">
      <c r="B27" s="38" t="str">
        <f>IF(AND(Data!$N$7=1,Data!B23&lt;&gt;""),Data!B23,IF(AND(Data!$N$7=2,Data!C23&lt;&gt;""),Data!C23,IF(AND(Data!$N$7=3,Data!D23&lt;&gt;""),Data!D23,IF(AND(Data!$N$7=4,Data!E23&lt;&gt;""),Data!E23,IF(AND(Data!$N$7=5,Data!F23&lt;&gt;""),Data!F23,IF(AND(Data!$N$7=6,Data!G23&lt;&gt;""),Data!G23,IF(AND(Data!$N$7=7,Data!H23&lt;&gt;""),Data!H23,IF(AND(Data!$N$7=8,Data!I23&lt;&gt;""),Data!I23,IF(AND(Data!$N$7=9,Data!J23&lt;&gt;""),Data!J23,IF(AND(Data!$N$7=10,Data!K23&lt;&gt;""),Data!K23,""))))))))))</f>
        <v/>
      </c>
      <c r="D27" s="118"/>
      <c r="E27" s="10"/>
      <c r="F27" s="11"/>
      <c r="G27" s="23"/>
      <c r="H27" s="23"/>
      <c r="I27" s="22"/>
      <c r="J27" s="120"/>
      <c r="M27" s="1"/>
    </row>
    <row r="28" spans="1:13" ht="14" x14ac:dyDescent="0.15">
      <c r="B28" s="38" t="str">
        <f>IF(AND(Data!$N$7=1,Data!B24&lt;&gt;""),Data!B24,IF(AND(Data!$N$7=2,Data!C24&lt;&gt;""),Data!C24,IF(AND(Data!$N$7=3,Data!D24&lt;&gt;""),Data!D24,IF(AND(Data!$N$7=4,Data!E24&lt;&gt;""),Data!E24,IF(AND(Data!$N$7=5,Data!F24&lt;&gt;""),Data!F24,IF(AND(Data!$N$7=6,Data!G24&lt;&gt;""),Data!G24,IF(AND(Data!$N$7=7,Data!H24&lt;&gt;""),Data!H24,IF(AND(Data!$N$7=8,Data!I24&lt;&gt;""),Data!I24,IF(AND(Data!$N$7=9,Data!J24&lt;&gt;""),Data!J24,IF(AND(Data!$N$7=10,Data!K24&lt;&gt;""),Data!K24,""))))))))))</f>
        <v/>
      </c>
      <c r="D28" s="24" t="s">
        <v>0</v>
      </c>
      <c r="E28" s="200" t="s">
        <v>80</v>
      </c>
      <c r="F28" s="201"/>
      <c r="G28" s="193"/>
      <c r="H28" s="25"/>
      <c r="I28" s="202" t="s">
        <v>1</v>
      </c>
      <c r="J28" s="203"/>
    </row>
    <row r="29" spans="1:13" ht="14" x14ac:dyDescent="0.15">
      <c r="B29" s="38" t="str">
        <f>IF(AND(Data!$N$7=1,Data!B25&lt;&gt;""),Data!B25,IF(AND(Data!$N$7=2,Data!C25&lt;&gt;""),Data!C25,IF(AND(Data!$N$7=3,Data!D25&lt;&gt;""),Data!D25,IF(AND(Data!$N$7=4,Data!E25&lt;&gt;""),Data!E25,IF(AND(Data!$N$7=5,Data!F25&lt;&gt;""),Data!F25,IF(AND(Data!$N$7=6,Data!G25&lt;&gt;""),Data!G25,IF(AND(Data!$N$7=7,Data!H25&lt;&gt;""),Data!H25,IF(AND(Data!$N$7=8,Data!I25&lt;&gt;""),Data!I25,IF(AND(Data!$N$7=9,Data!J25&lt;&gt;""),Data!J25,IF(AND(Data!$N$7=10,Data!K25&lt;&gt;""),Data!K25,""))))))))))</f>
        <v/>
      </c>
      <c r="D29" s="26">
        <v>0.95</v>
      </c>
      <c r="E29" s="46" t="str">
        <f>IF(AND(F6&lt;&gt;"",F7&lt;&gt;"",F8&lt;&gt;""),F8,IF(AND(E6&lt;&gt;"",E7&lt;&gt;"",E8&lt;&gt;""),E8,""))</f>
        <v/>
      </c>
      <c r="F29" s="45" t="s">
        <v>2</v>
      </c>
      <c r="G29" s="119" t="str">
        <f>IF(AND(F6&lt;&gt;"",F7&lt;&gt;"",F8&lt;&gt;""),-NORMSINV((1-D29)/2)*E34,IF(AND(E6&lt;&gt;"",E7&lt;&gt;"",E8&lt;&gt;""),-NORMSINV((1-D29)/2)*E34,""))</f>
        <v/>
      </c>
      <c r="H29" s="46" t="s">
        <v>3</v>
      </c>
      <c r="I29" s="56" t="str">
        <f>IF(AND(E29&lt;&gt;"",G29&lt;&gt;""),E29-G29,"")</f>
        <v/>
      </c>
      <c r="J29" s="56" t="str">
        <f>IF(I29&lt;&gt;"",E29+G29,"")</f>
        <v/>
      </c>
    </row>
    <row r="30" spans="1:13" ht="14" x14ac:dyDescent="0.15">
      <c r="B30" s="38" t="str">
        <f>IF(AND(Data!$N$7=1,Data!B26&lt;&gt;""),Data!B26,IF(AND(Data!$N$7=2,Data!C26&lt;&gt;""),Data!C26,IF(AND(Data!$N$7=3,Data!D26&lt;&gt;""),Data!D26,IF(AND(Data!$N$7=4,Data!E26&lt;&gt;""),Data!E26,IF(AND(Data!$N$7=5,Data!F26&lt;&gt;""),Data!F26,IF(AND(Data!$N$7=6,Data!G26&lt;&gt;""),Data!G26,IF(AND(Data!$N$7=7,Data!H26&lt;&gt;""),Data!H26,IF(AND(Data!$N$7=8,Data!I26&lt;&gt;""),Data!I26,IF(AND(Data!$N$7=9,Data!J26&lt;&gt;""),Data!J26,IF(AND(Data!$N$7=10,Data!K26&lt;&gt;""),Data!K26,""))))))))))</f>
        <v/>
      </c>
      <c r="D30" s="118"/>
      <c r="E30" s="10"/>
      <c r="F30" s="10"/>
      <c r="G30" s="10"/>
      <c r="H30" s="10"/>
      <c r="I30" s="10"/>
      <c r="J30" s="117"/>
    </row>
    <row r="31" spans="1:13" ht="14" x14ac:dyDescent="0.15">
      <c r="B31" s="38" t="str">
        <f>IF(AND(Data!$N$7=1,Data!B27&lt;&gt;""),Data!B27,IF(AND(Data!$N$7=2,Data!C27&lt;&gt;""),Data!C27,IF(AND(Data!$N$7=3,Data!D27&lt;&gt;""),Data!D27,IF(AND(Data!$N$7=4,Data!E27&lt;&gt;""),Data!E27,IF(AND(Data!$N$7=5,Data!F27&lt;&gt;""),Data!F27,IF(AND(Data!$N$7=6,Data!G27&lt;&gt;""),Data!G27,IF(AND(Data!$N$7=7,Data!H27&lt;&gt;""),Data!H27,IF(AND(Data!$N$7=8,Data!I27&lt;&gt;""),Data!I27,IF(AND(Data!$N$7=9,Data!J27&lt;&gt;""),Data!J27,IF(AND(Data!$N$7=10,Data!K27&lt;&gt;""),Data!K27,""))))))))))</f>
        <v/>
      </c>
      <c r="D31" s="204" t="str">
        <f>IF(AND(F6&lt;&gt;"",F7&lt;&gt;"",F8&lt;&gt;"",E14&lt;&gt;"",E14&gt;I29,E14&lt;J29),"The test value is within the confidence interval.",IF(AND(F6&lt;&gt;"",F7&lt;&gt;"",F8&lt;&gt;"",E14&lt;&gt;"",E14&lt;I29),"The test value is not witihn the confidence interval.",IF(AND(F6&lt;&gt;"",F7&lt;&gt;"",F8&lt;&gt;"",E14&lt;&gt;"",E14&gt;J29),"The test value is not witihn the confidence interval.",IF(AND(E6&lt;&gt;"",E7&lt;&gt;"",E8&lt;&gt;"",E14&lt;&gt;"",E14&gt;I29,E14&lt;J29),"The test value is within the confidence interval.",IF(AND(E6&lt;&gt;"",E7&lt;&gt;"",E8&lt;&gt;"",E14&lt;&gt;"",E14&lt;I29),"The test value is not witihn the confidence interval.",IF(AND(E6&lt;&gt;"",E7&lt;&gt;"",E8&lt;&gt;"",E14&lt;&gt;"",E14&gt;J29),"The test value is not witihn the confidence interval.",""))))))</f>
        <v/>
      </c>
      <c r="E31" s="205"/>
      <c r="F31" s="205"/>
      <c r="G31" s="205"/>
      <c r="H31" s="206"/>
      <c r="I31" s="48" t="s">
        <v>79</v>
      </c>
      <c r="J31" s="40" t="str">
        <f>IF(AND(F6&lt;&gt;"",F7&lt;&gt;"",F8&lt;&gt;"",E14&lt;&gt;""),E14,IF(AND(E6&lt;&gt;"",E7&lt;&gt;"",E8&lt;&gt;"",E14&lt;&gt;""),E14,""))</f>
        <v/>
      </c>
    </row>
    <row r="32" spans="1:13" x14ac:dyDescent="0.15">
      <c r="B32" s="38" t="str">
        <f>IF(AND(Data!$N$7=1,Data!B28&lt;&gt;""),Data!B28,IF(AND(Data!$N$7=2,Data!C28&lt;&gt;""),Data!C28,IF(AND(Data!$N$7=3,Data!D28&lt;&gt;""),Data!D28,IF(AND(Data!$N$7=4,Data!E28&lt;&gt;""),Data!E28,IF(AND(Data!$N$7=5,Data!F28&lt;&gt;""),Data!F28,IF(AND(Data!$N$7=6,Data!G28&lt;&gt;""),Data!G28,IF(AND(Data!$N$7=7,Data!H28&lt;&gt;""),Data!H28,IF(AND(Data!$N$7=8,Data!I28&lt;&gt;""),Data!I28,IF(AND(Data!$N$7=9,Data!J28&lt;&gt;""),Data!J28,IF(AND(Data!$N$7=10,Data!K28&lt;&gt;""),Data!K28,""))))))))))</f>
        <v/>
      </c>
      <c r="D32" s="116"/>
      <c r="E32" s="1"/>
      <c r="F32" s="1"/>
      <c r="G32" s="1"/>
      <c r="H32" s="1"/>
      <c r="I32" s="1"/>
      <c r="J32" s="115"/>
    </row>
    <row r="33" spans="2:13" ht="14" x14ac:dyDescent="0.15">
      <c r="B33" s="38" t="str">
        <f>IF(AND(Data!$N$7=1,Data!B29&lt;&gt;""),Data!B29,IF(AND(Data!$N$7=2,Data!C29&lt;&gt;""),Data!C29,IF(AND(Data!$N$7=3,Data!D29&lt;&gt;""),Data!D29,IF(AND(Data!$N$7=4,Data!E29&lt;&gt;""),Data!E29,IF(AND(Data!$N$7=5,Data!F29&lt;&gt;""),Data!F29,IF(AND(Data!$N$7=6,Data!G29&lt;&gt;""),Data!G29,IF(AND(Data!$N$7=7,Data!H29&lt;&gt;""),Data!H29,IF(AND(Data!$N$7=8,Data!I29&lt;&gt;""),Data!I29,IF(AND(Data!$N$7=9,Data!J29&lt;&gt;""),Data!J29,IF(AND(Data!$N$7=10,Data!K29&lt;&gt;""),Data!K29,""))))))))))</f>
        <v/>
      </c>
      <c r="D33" s="37" t="s">
        <v>78</v>
      </c>
      <c r="E33" s="80" t="str">
        <f>IF(AND(F6&lt;&gt;"",F7&lt;&gt;"",F8&lt;&gt;""),-NORMSINV((1-D29)/2),IF(AND(E6&lt;&gt;"",E7&lt;&gt;"",E8&lt;&gt;""),-NORMSINV((1-D29)/2),""))</f>
        <v/>
      </c>
      <c r="F33" s="1"/>
      <c r="G33" s="16" t="s">
        <v>77</v>
      </c>
      <c r="H33" s="80" t="str">
        <f>IF(AND(F6&lt;&gt;"",F7&lt;&gt;"",F8&lt;&gt;"",E14&lt;&gt;""),E17,IF(AND(E6&lt;&gt;"",E14&lt;&gt;""),E17,""))</f>
        <v/>
      </c>
      <c r="I33" s="1"/>
      <c r="J33" s="115"/>
    </row>
    <row r="34" spans="2:13" ht="14" x14ac:dyDescent="0.15">
      <c r="B34" s="38" t="str">
        <f>IF(AND(Data!$N$7=1,Data!B30&lt;&gt;""),Data!B30,IF(AND(Data!$N$7=2,Data!C30&lt;&gt;""),Data!C30,IF(AND(Data!$N$7=3,Data!D30&lt;&gt;""),Data!D30,IF(AND(Data!$N$7=4,Data!E30&lt;&gt;""),Data!E30,IF(AND(Data!$N$7=5,Data!F30&lt;&gt;""),Data!F30,IF(AND(Data!$N$7=6,Data!G30&lt;&gt;""),Data!G30,IF(AND(Data!$N$7=7,Data!H30&lt;&gt;""),Data!H30,IF(AND(Data!$N$7=8,Data!I30&lt;&gt;""),Data!I30,IF(AND(Data!$N$7=9,Data!J30&lt;&gt;""),Data!J30,IF(AND(Data!$N$7=10,Data!K30&lt;&gt;""),Data!K30,""))))))))))</f>
        <v/>
      </c>
      <c r="D34" s="16" t="s">
        <v>76</v>
      </c>
      <c r="E34" s="41" t="str">
        <f>IF(AND(F6&lt;&gt;"",F7&lt;&gt;"",F8&lt;&gt;""),SQRT(F8*(1-F8)/F6),IF(AND(E6&lt;&gt;"",E7&lt;&gt;"",E8&lt;&gt;""),SQRT((E8*(1-E8))/E6),""))</f>
        <v/>
      </c>
      <c r="F34" s="114"/>
      <c r="G34" s="114"/>
      <c r="H34" s="114"/>
      <c r="I34" s="114"/>
      <c r="J34" s="113"/>
    </row>
    <row r="35" spans="2:13" x14ac:dyDescent="0.15">
      <c r="B35" s="38" t="str">
        <f>IF(AND(Data!$N$7=1,Data!B31&lt;&gt;""),Data!B31,IF(AND(Data!$N$7=2,Data!C31&lt;&gt;""),Data!C31,IF(AND(Data!$N$7=3,Data!D31&lt;&gt;""),Data!D31,IF(AND(Data!$N$7=4,Data!E31&lt;&gt;""),Data!E31,IF(AND(Data!$N$7=5,Data!F31&lt;&gt;""),Data!F31,IF(AND(Data!$N$7=6,Data!G31&lt;&gt;""),Data!G31,IF(AND(Data!$N$7=7,Data!H31&lt;&gt;""),Data!H31,IF(AND(Data!$N$7=8,Data!I31&lt;&gt;""),Data!I31,IF(AND(Data!$N$7=9,Data!J31&lt;&gt;""),Data!J31,IF(AND(Data!$N$7=10,Data!K31&lt;&gt;""),Data!K31,""))))))))))</f>
        <v/>
      </c>
    </row>
    <row r="36" spans="2:13" x14ac:dyDescent="0.15">
      <c r="B36" s="38" t="str">
        <f>IF(AND(Data!$N$7=1,Data!B32&lt;&gt;""),Data!B32,IF(AND(Data!$N$7=2,Data!C32&lt;&gt;""),Data!C32,IF(AND(Data!$N$7=3,Data!D32&lt;&gt;""),Data!D32,IF(AND(Data!$N$7=4,Data!E32&lt;&gt;""),Data!E32,IF(AND(Data!$N$7=5,Data!F32&lt;&gt;""),Data!F32,IF(AND(Data!$N$7=6,Data!G32&lt;&gt;""),Data!G32,IF(AND(Data!$N$7=7,Data!H32&lt;&gt;""),Data!H32,IF(AND(Data!$N$7=8,Data!I32&lt;&gt;""),Data!I32,IF(AND(Data!$N$7=9,Data!J32&lt;&gt;""),Data!J32,IF(AND(Data!$N$7=10,Data!K32&lt;&gt;""),Data!K32,""))))))))))</f>
        <v/>
      </c>
      <c r="M36" s="1"/>
    </row>
    <row r="37" spans="2:13" x14ac:dyDescent="0.15">
      <c r="B37" s="38" t="str">
        <f>IF(AND(Data!$N$7=1,Data!B33&lt;&gt;""),Data!B33,IF(AND(Data!$N$7=2,Data!C33&lt;&gt;""),Data!C33,IF(AND(Data!$N$7=3,Data!D33&lt;&gt;""),Data!D33,IF(AND(Data!$N$7=4,Data!E33&lt;&gt;""),Data!E33,IF(AND(Data!$N$7=5,Data!F33&lt;&gt;""),Data!F33,IF(AND(Data!$N$7=6,Data!G33&lt;&gt;""),Data!G33,IF(AND(Data!$N$7=7,Data!H33&lt;&gt;""),Data!H33,IF(AND(Data!$N$7=8,Data!I33&lt;&gt;""),Data!I33,IF(AND(Data!$N$7=9,Data!J33&lt;&gt;""),Data!J33,IF(AND(Data!$N$7=10,Data!K33&lt;&gt;""),Data!K33,""))))))))))</f>
        <v/>
      </c>
    </row>
    <row r="38" spans="2:13" x14ac:dyDescent="0.15">
      <c r="B38" s="38" t="str">
        <f>IF(AND(Data!$N$7=1,Data!B34&lt;&gt;""),Data!B34,IF(AND(Data!$N$7=2,Data!C34&lt;&gt;""),Data!C34,IF(AND(Data!$N$7=3,Data!D34&lt;&gt;""),Data!D34,IF(AND(Data!$N$7=4,Data!E34&lt;&gt;""),Data!E34,IF(AND(Data!$N$7=5,Data!F34&lt;&gt;""),Data!F34,IF(AND(Data!$N$7=6,Data!G34&lt;&gt;""),Data!G34,IF(AND(Data!$N$7=7,Data!H34&lt;&gt;""),Data!H34,IF(AND(Data!$N$7=8,Data!I34&lt;&gt;""),Data!I34,IF(AND(Data!$N$7=9,Data!J34&lt;&gt;""),Data!J34,IF(AND(Data!$N$7=10,Data!K34&lt;&gt;""),Data!K34,""))))))))))</f>
        <v/>
      </c>
    </row>
    <row r="39" spans="2:13" x14ac:dyDescent="0.15">
      <c r="B39" s="38" t="str">
        <f>IF(AND(Data!$N$7=1,Data!B35&lt;&gt;""),Data!B35,IF(AND(Data!$N$7=2,Data!C35&lt;&gt;""),Data!C35,IF(AND(Data!$N$7=3,Data!D35&lt;&gt;""),Data!D35,IF(AND(Data!$N$7=4,Data!E35&lt;&gt;""),Data!E35,IF(AND(Data!$N$7=5,Data!F35&lt;&gt;""),Data!F35,IF(AND(Data!$N$7=6,Data!G35&lt;&gt;""),Data!G35,IF(AND(Data!$N$7=7,Data!H35&lt;&gt;""),Data!H35,IF(AND(Data!$N$7=8,Data!I35&lt;&gt;""),Data!I35,IF(AND(Data!$N$7=9,Data!J35&lt;&gt;""),Data!J35,IF(AND(Data!$N$7=10,Data!K35&lt;&gt;""),Data!K35,""))))))))))</f>
        <v/>
      </c>
      <c r="M39" s="1"/>
    </row>
    <row r="40" spans="2:13" x14ac:dyDescent="0.15">
      <c r="B40" s="38" t="str">
        <f>IF(AND(Data!$N$7=1,Data!B36&lt;&gt;""),Data!B36,IF(AND(Data!$N$7=2,Data!C36&lt;&gt;""),Data!C36,IF(AND(Data!$N$7=3,Data!D36&lt;&gt;""),Data!D36,IF(AND(Data!$N$7=4,Data!E36&lt;&gt;""),Data!E36,IF(AND(Data!$N$7=5,Data!F36&lt;&gt;""),Data!F36,IF(AND(Data!$N$7=6,Data!G36&lt;&gt;""),Data!G36,IF(AND(Data!$N$7=7,Data!H36&lt;&gt;""),Data!H36,IF(AND(Data!$N$7=8,Data!I36&lt;&gt;""),Data!I36,IF(AND(Data!$N$7=9,Data!J36&lt;&gt;""),Data!J36,IF(AND(Data!$N$7=10,Data!K36&lt;&gt;""),Data!K36,""))))))))))</f>
        <v/>
      </c>
    </row>
    <row r="41" spans="2:13" x14ac:dyDescent="0.15">
      <c r="B41" s="38" t="str">
        <f>IF(AND(Data!$N$7=1,Data!B37&lt;&gt;""),Data!B37,IF(AND(Data!$N$7=2,Data!C37&lt;&gt;""),Data!C37,IF(AND(Data!$N$7=3,Data!D37&lt;&gt;""),Data!D37,IF(AND(Data!$N$7=4,Data!E37&lt;&gt;""),Data!E37,IF(AND(Data!$N$7=5,Data!F37&lt;&gt;""),Data!F37,IF(AND(Data!$N$7=6,Data!G37&lt;&gt;""),Data!G37,IF(AND(Data!$N$7=7,Data!H37&lt;&gt;""),Data!H37,IF(AND(Data!$N$7=8,Data!I37&lt;&gt;""),Data!I37,IF(AND(Data!$N$7=9,Data!J37&lt;&gt;""),Data!J37,IF(AND(Data!$N$7=10,Data!K37&lt;&gt;""),Data!K37,""))))))))))</f>
        <v/>
      </c>
    </row>
    <row r="42" spans="2:13" x14ac:dyDescent="0.15">
      <c r="B42" s="38" t="str">
        <f>IF(AND(Data!$N$7=1,Data!B38&lt;&gt;""),Data!B38,IF(AND(Data!$N$7=2,Data!C38&lt;&gt;""),Data!C38,IF(AND(Data!$N$7=3,Data!D38&lt;&gt;""),Data!D38,IF(AND(Data!$N$7=4,Data!E38&lt;&gt;""),Data!E38,IF(AND(Data!$N$7=5,Data!F38&lt;&gt;""),Data!F38,IF(AND(Data!$N$7=6,Data!G38&lt;&gt;""),Data!G38,IF(AND(Data!$N$7=7,Data!H38&lt;&gt;""),Data!H38,IF(AND(Data!$N$7=8,Data!I38&lt;&gt;""),Data!I38,IF(AND(Data!$N$7=9,Data!J38&lt;&gt;""),Data!J38,IF(AND(Data!$N$7=10,Data!K38&lt;&gt;""),Data!K38,""))))))))))</f>
        <v/>
      </c>
      <c r="M42" s="1"/>
    </row>
    <row r="43" spans="2:13" x14ac:dyDescent="0.15">
      <c r="B43" s="38" t="str">
        <f>IF(AND(Data!$N$7=1,Data!B39&lt;&gt;""),Data!B39,IF(AND(Data!$N$7=2,Data!C39&lt;&gt;""),Data!C39,IF(AND(Data!$N$7=3,Data!D39&lt;&gt;""),Data!D39,IF(AND(Data!$N$7=4,Data!E39&lt;&gt;""),Data!E39,IF(AND(Data!$N$7=5,Data!F39&lt;&gt;""),Data!F39,IF(AND(Data!$N$7=6,Data!G39&lt;&gt;""),Data!G39,IF(AND(Data!$N$7=7,Data!H39&lt;&gt;""),Data!H39,IF(AND(Data!$N$7=8,Data!I39&lt;&gt;""),Data!I39,IF(AND(Data!$N$7=9,Data!J39&lt;&gt;""),Data!J39,IF(AND(Data!$N$7=10,Data!K39&lt;&gt;""),Data!K39,""))))))))))</f>
        <v/>
      </c>
    </row>
    <row r="44" spans="2:13" x14ac:dyDescent="0.15">
      <c r="B44" s="38" t="str">
        <f>IF(AND(Data!$N$7=1,Data!B40&lt;&gt;""),Data!B40,IF(AND(Data!$N$7=2,Data!C40&lt;&gt;""),Data!C40,IF(AND(Data!$N$7=3,Data!D40&lt;&gt;""),Data!D40,IF(AND(Data!$N$7=4,Data!E40&lt;&gt;""),Data!E40,IF(AND(Data!$N$7=5,Data!F40&lt;&gt;""),Data!F40,IF(AND(Data!$N$7=6,Data!G40&lt;&gt;""),Data!G40,IF(AND(Data!$N$7=7,Data!H40&lt;&gt;""),Data!H40,IF(AND(Data!$N$7=8,Data!I40&lt;&gt;""),Data!I40,IF(AND(Data!$N$7=9,Data!J40&lt;&gt;""),Data!J40,IF(AND(Data!$N$7=10,Data!K40&lt;&gt;""),Data!K40,""))))))))))</f>
        <v/>
      </c>
    </row>
    <row r="45" spans="2:13" x14ac:dyDescent="0.15">
      <c r="B45" s="38" t="str">
        <f>IF(AND(Data!$N$7=1,Data!B41&lt;&gt;""),Data!B41,IF(AND(Data!$N$7=2,Data!C41&lt;&gt;""),Data!C41,IF(AND(Data!$N$7=3,Data!D41&lt;&gt;""),Data!D41,IF(AND(Data!$N$7=4,Data!E41&lt;&gt;""),Data!E41,IF(AND(Data!$N$7=5,Data!F41&lt;&gt;""),Data!F41,IF(AND(Data!$N$7=6,Data!G41&lt;&gt;""),Data!G41,IF(AND(Data!$N$7=7,Data!H41&lt;&gt;""),Data!H41,IF(AND(Data!$N$7=8,Data!I41&lt;&gt;""),Data!I41,IF(AND(Data!$N$7=9,Data!J41&lt;&gt;""),Data!J41,IF(AND(Data!$N$7=10,Data!K41&lt;&gt;""),Data!K41,""))))))))))</f>
        <v/>
      </c>
      <c r="M45" s="1"/>
    </row>
    <row r="46" spans="2:13" x14ac:dyDescent="0.15">
      <c r="B46" s="38" t="str">
        <f>IF(AND(Data!$N$7=1,Data!B42&lt;&gt;""),Data!B42,IF(AND(Data!$N$7=2,Data!C42&lt;&gt;""),Data!C42,IF(AND(Data!$N$7=3,Data!D42&lt;&gt;""),Data!D42,IF(AND(Data!$N$7=4,Data!E42&lt;&gt;""),Data!E42,IF(AND(Data!$N$7=5,Data!F42&lt;&gt;""),Data!F42,IF(AND(Data!$N$7=6,Data!G42&lt;&gt;""),Data!G42,IF(AND(Data!$N$7=7,Data!H42&lt;&gt;""),Data!H42,IF(AND(Data!$N$7=8,Data!I42&lt;&gt;""),Data!I42,IF(AND(Data!$N$7=9,Data!J42&lt;&gt;""),Data!J42,IF(AND(Data!$N$7=10,Data!K42&lt;&gt;""),Data!K42,""))))))))))</f>
        <v/>
      </c>
    </row>
    <row r="47" spans="2:13" x14ac:dyDescent="0.15">
      <c r="B47" s="38" t="str">
        <f>IF(AND(Data!$N$7=1,Data!B43&lt;&gt;""),Data!B43,IF(AND(Data!$N$7=2,Data!C43&lt;&gt;""),Data!C43,IF(AND(Data!$N$7=3,Data!D43&lt;&gt;""),Data!D43,IF(AND(Data!$N$7=4,Data!E43&lt;&gt;""),Data!E43,IF(AND(Data!$N$7=5,Data!F43&lt;&gt;""),Data!F43,IF(AND(Data!$N$7=6,Data!G43&lt;&gt;""),Data!G43,IF(AND(Data!$N$7=7,Data!H43&lt;&gt;""),Data!H43,IF(AND(Data!$N$7=8,Data!I43&lt;&gt;""),Data!I43,IF(AND(Data!$N$7=9,Data!J43&lt;&gt;""),Data!J43,IF(AND(Data!$N$7=10,Data!K43&lt;&gt;""),Data!K43,""))))))))))</f>
        <v/>
      </c>
    </row>
    <row r="48" spans="2:13" x14ac:dyDescent="0.15">
      <c r="B48" s="38" t="str">
        <f>IF(AND(Data!$N$7=1,Data!B44&lt;&gt;""),Data!B44,IF(AND(Data!$N$7=2,Data!C44&lt;&gt;""),Data!C44,IF(AND(Data!$N$7=3,Data!D44&lt;&gt;""),Data!D44,IF(AND(Data!$N$7=4,Data!E44&lt;&gt;""),Data!E44,IF(AND(Data!$N$7=5,Data!F44&lt;&gt;""),Data!F44,IF(AND(Data!$N$7=6,Data!G44&lt;&gt;""),Data!G44,IF(AND(Data!$N$7=7,Data!H44&lt;&gt;""),Data!H44,IF(AND(Data!$N$7=8,Data!I44&lt;&gt;""),Data!I44,IF(AND(Data!$N$7=9,Data!J44&lt;&gt;""),Data!J44,IF(AND(Data!$N$7=10,Data!K44&lt;&gt;""),Data!K44,""))))))))))</f>
        <v/>
      </c>
      <c r="M48" s="1"/>
    </row>
    <row r="49" spans="2:13" x14ac:dyDescent="0.15">
      <c r="B49" s="38" t="str">
        <f>IF(AND(Data!$N$7=1,Data!B45&lt;&gt;""),Data!B45,IF(AND(Data!$N$7=2,Data!C45&lt;&gt;""),Data!C45,IF(AND(Data!$N$7=3,Data!D45&lt;&gt;""),Data!D45,IF(AND(Data!$N$7=4,Data!E45&lt;&gt;""),Data!E45,IF(AND(Data!$N$7=5,Data!F45&lt;&gt;""),Data!F45,IF(AND(Data!$N$7=6,Data!G45&lt;&gt;""),Data!G45,IF(AND(Data!$N$7=7,Data!H45&lt;&gt;""),Data!H45,IF(AND(Data!$N$7=8,Data!I45&lt;&gt;""),Data!I45,IF(AND(Data!$N$7=9,Data!J45&lt;&gt;""),Data!J45,IF(AND(Data!$N$7=10,Data!K45&lt;&gt;""),Data!K45,""))))))))))</f>
        <v/>
      </c>
    </row>
    <row r="50" spans="2:13" x14ac:dyDescent="0.15">
      <c r="B50" s="38" t="str">
        <f>IF(AND(Data!$N$7=1,Data!B46&lt;&gt;""),Data!B46,IF(AND(Data!$N$7=2,Data!C46&lt;&gt;""),Data!C46,IF(AND(Data!$N$7=3,Data!D46&lt;&gt;""),Data!D46,IF(AND(Data!$N$7=4,Data!E46&lt;&gt;""),Data!E46,IF(AND(Data!$N$7=5,Data!F46&lt;&gt;""),Data!F46,IF(AND(Data!$N$7=6,Data!G46&lt;&gt;""),Data!G46,IF(AND(Data!$N$7=7,Data!H46&lt;&gt;""),Data!H46,IF(AND(Data!$N$7=8,Data!I46&lt;&gt;""),Data!I46,IF(AND(Data!$N$7=9,Data!J46&lt;&gt;""),Data!J46,IF(AND(Data!$N$7=10,Data!K46&lt;&gt;""),Data!K46,""))))))))))</f>
        <v/>
      </c>
    </row>
    <row r="51" spans="2:13" x14ac:dyDescent="0.15">
      <c r="B51" s="38" t="str">
        <f>IF(AND(Data!$N$7=1,Data!B47&lt;&gt;""),Data!B47,IF(AND(Data!$N$7=2,Data!C47&lt;&gt;""),Data!C47,IF(AND(Data!$N$7=3,Data!D47&lt;&gt;""),Data!D47,IF(AND(Data!$N$7=4,Data!E47&lt;&gt;""),Data!E47,IF(AND(Data!$N$7=5,Data!F47&lt;&gt;""),Data!F47,IF(AND(Data!$N$7=6,Data!G47&lt;&gt;""),Data!G47,IF(AND(Data!$N$7=7,Data!H47&lt;&gt;""),Data!H47,IF(AND(Data!$N$7=8,Data!I47&lt;&gt;""),Data!I47,IF(AND(Data!$N$7=9,Data!J47&lt;&gt;""),Data!J47,IF(AND(Data!$N$7=10,Data!K47&lt;&gt;""),Data!K47,""))))))))))</f>
        <v/>
      </c>
      <c r="M51" s="1"/>
    </row>
    <row r="52" spans="2:13" x14ac:dyDescent="0.15">
      <c r="B52" s="38" t="str">
        <f>IF(AND(Data!$N$7=1,Data!B48&lt;&gt;""),Data!B48,IF(AND(Data!$N$7=2,Data!C48&lt;&gt;""),Data!C48,IF(AND(Data!$N$7=3,Data!D48&lt;&gt;""),Data!D48,IF(AND(Data!$N$7=4,Data!E48&lt;&gt;""),Data!E48,IF(AND(Data!$N$7=5,Data!F48&lt;&gt;""),Data!F48,IF(AND(Data!$N$7=6,Data!G48&lt;&gt;""),Data!G48,IF(AND(Data!$N$7=7,Data!H48&lt;&gt;""),Data!H48,IF(AND(Data!$N$7=8,Data!I48&lt;&gt;""),Data!I48,IF(AND(Data!$N$7=9,Data!J48&lt;&gt;""),Data!J48,IF(AND(Data!$N$7=10,Data!K48&lt;&gt;""),Data!K48,""))))))))))</f>
        <v/>
      </c>
    </row>
    <row r="53" spans="2:13" x14ac:dyDescent="0.15">
      <c r="B53" s="38" t="str">
        <f>IF(AND(Data!$N$7=1,Data!B49&lt;&gt;""),Data!B49,IF(AND(Data!$N$7=2,Data!C49&lt;&gt;""),Data!C49,IF(AND(Data!$N$7=3,Data!D49&lt;&gt;""),Data!D49,IF(AND(Data!$N$7=4,Data!E49&lt;&gt;""),Data!E49,IF(AND(Data!$N$7=5,Data!F49&lt;&gt;""),Data!F49,IF(AND(Data!$N$7=6,Data!G49&lt;&gt;""),Data!G49,IF(AND(Data!$N$7=7,Data!H49&lt;&gt;""),Data!H49,IF(AND(Data!$N$7=8,Data!I49&lt;&gt;""),Data!I49,IF(AND(Data!$N$7=9,Data!J49&lt;&gt;""),Data!J49,IF(AND(Data!$N$7=10,Data!K49&lt;&gt;""),Data!K49,""))))))))))</f>
        <v/>
      </c>
    </row>
    <row r="54" spans="2:13" x14ac:dyDescent="0.15">
      <c r="B54" s="38" t="str">
        <f>IF(AND(Data!$N$7=1,Data!B50&lt;&gt;""),Data!B50,IF(AND(Data!$N$7=2,Data!C50&lt;&gt;""),Data!C50,IF(AND(Data!$N$7=3,Data!D50&lt;&gt;""),Data!D50,IF(AND(Data!$N$7=4,Data!E50&lt;&gt;""),Data!E50,IF(AND(Data!$N$7=5,Data!F50&lt;&gt;""),Data!F50,IF(AND(Data!$N$7=6,Data!G50&lt;&gt;""),Data!G50,IF(AND(Data!$N$7=7,Data!H50&lt;&gt;""),Data!H50,IF(AND(Data!$N$7=8,Data!I50&lt;&gt;""),Data!I50,IF(AND(Data!$N$7=9,Data!J50&lt;&gt;""),Data!J50,IF(AND(Data!$N$7=10,Data!K50&lt;&gt;""),Data!K50,""))))))))))</f>
        <v/>
      </c>
      <c r="M54" s="1"/>
    </row>
    <row r="55" spans="2:13" x14ac:dyDescent="0.15">
      <c r="B55" s="38" t="str">
        <f>IF(AND(Data!$N$7=1,Data!B51&lt;&gt;""),Data!B51,IF(AND(Data!$N$7=2,Data!C51&lt;&gt;""),Data!C51,IF(AND(Data!$N$7=3,Data!D51&lt;&gt;""),Data!D51,IF(AND(Data!$N$7=4,Data!E51&lt;&gt;""),Data!E51,IF(AND(Data!$N$7=5,Data!F51&lt;&gt;""),Data!F51,IF(AND(Data!$N$7=6,Data!G51&lt;&gt;""),Data!G51,IF(AND(Data!$N$7=7,Data!H51&lt;&gt;""),Data!H51,IF(AND(Data!$N$7=8,Data!I51&lt;&gt;""),Data!I51,IF(AND(Data!$N$7=9,Data!J51&lt;&gt;""),Data!J51,IF(AND(Data!$N$7=10,Data!K51&lt;&gt;""),Data!K51,""))))))))))</f>
        <v/>
      </c>
    </row>
    <row r="56" spans="2:13" x14ac:dyDescent="0.15">
      <c r="B56" s="38" t="str">
        <f>IF(AND(Data!$N$7=1,Data!B52&lt;&gt;""),Data!B52,IF(AND(Data!$N$7=2,Data!C52&lt;&gt;""),Data!C52,IF(AND(Data!$N$7=3,Data!D52&lt;&gt;""),Data!D52,IF(AND(Data!$N$7=4,Data!E52&lt;&gt;""),Data!E52,IF(AND(Data!$N$7=5,Data!F52&lt;&gt;""),Data!F52,IF(AND(Data!$N$7=6,Data!G52&lt;&gt;""),Data!G52,IF(AND(Data!$N$7=7,Data!H52&lt;&gt;""),Data!H52,IF(AND(Data!$N$7=8,Data!I52&lt;&gt;""),Data!I52,IF(AND(Data!$N$7=9,Data!J52&lt;&gt;""),Data!J52,IF(AND(Data!$N$7=10,Data!K52&lt;&gt;""),Data!K52,""))))))))))</f>
        <v/>
      </c>
    </row>
    <row r="57" spans="2:13" x14ac:dyDescent="0.15">
      <c r="B57" s="38" t="str">
        <f>IF(AND(Data!$N$7=1,Data!B53&lt;&gt;""),Data!B53,IF(AND(Data!$N$7=2,Data!C53&lt;&gt;""),Data!C53,IF(AND(Data!$N$7=3,Data!D53&lt;&gt;""),Data!D53,IF(AND(Data!$N$7=4,Data!E53&lt;&gt;""),Data!E53,IF(AND(Data!$N$7=5,Data!F53&lt;&gt;""),Data!F53,IF(AND(Data!$N$7=6,Data!G53&lt;&gt;""),Data!G53,IF(AND(Data!$N$7=7,Data!H53&lt;&gt;""),Data!H53,IF(AND(Data!$N$7=8,Data!I53&lt;&gt;""),Data!I53,IF(AND(Data!$N$7=9,Data!J53&lt;&gt;""),Data!J53,IF(AND(Data!$N$7=10,Data!K53&lt;&gt;""),Data!K53,""))))))))))</f>
        <v/>
      </c>
      <c r="M57" s="1"/>
    </row>
    <row r="58" spans="2:13" x14ac:dyDescent="0.15">
      <c r="B58" s="38" t="str">
        <f>IF(AND(Data!$N$7=1,Data!B54&lt;&gt;""),Data!B54,IF(AND(Data!$N$7=2,Data!C54&lt;&gt;""),Data!C54,IF(AND(Data!$N$7=3,Data!D54&lt;&gt;""),Data!D54,IF(AND(Data!$N$7=4,Data!E54&lt;&gt;""),Data!E54,IF(AND(Data!$N$7=5,Data!F54&lt;&gt;""),Data!F54,IF(AND(Data!$N$7=6,Data!G54&lt;&gt;""),Data!G54,IF(AND(Data!$N$7=7,Data!H54&lt;&gt;""),Data!H54,IF(AND(Data!$N$7=8,Data!I54&lt;&gt;""),Data!I54,IF(AND(Data!$N$7=9,Data!J54&lt;&gt;""),Data!J54,IF(AND(Data!$N$7=10,Data!K54&lt;&gt;""),Data!K54,""))))))))))</f>
        <v/>
      </c>
    </row>
    <row r="59" spans="2:13" x14ac:dyDescent="0.15">
      <c r="B59" s="38" t="str">
        <f>IF(AND(Data!$N$7=1,Data!B55&lt;&gt;""),Data!B55,IF(AND(Data!$N$7=2,Data!C55&lt;&gt;""),Data!C55,IF(AND(Data!$N$7=3,Data!D55&lt;&gt;""),Data!D55,IF(AND(Data!$N$7=4,Data!E55&lt;&gt;""),Data!E55,IF(AND(Data!$N$7=5,Data!F55&lt;&gt;""),Data!F55,IF(AND(Data!$N$7=6,Data!G55&lt;&gt;""),Data!G55,IF(AND(Data!$N$7=7,Data!H55&lt;&gt;""),Data!H55,IF(AND(Data!$N$7=8,Data!I55&lt;&gt;""),Data!I55,IF(AND(Data!$N$7=9,Data!J55&lt;&gt;""),Data!J55,IF(AND(Data!$N$7=10,Data!K55&lt;&gt;""),Data!K55,""))))))))))</f>
        <v/>
      </c>
    </row>
    <row r="60" spans="2:13" x14ac:dyDescent="0.15">
      <c r="B60" s="38" t="str">
        <f>IF(AND(Data!$N$7=1,Data!B56&lt;&gt;""),Data!B56,IF(AND(Data!$N$7=2,Data!C56&lt;&gt;""),Data!C56,IF(AND(Data!$N$7=3,Data!D56&lt;&gt;""),Data!D56,IF(AND(Data!$N$7=4,Data!E56&lt;&gt;""),Data!E56,IF(AND(Data!$N$7=5,Data!F56&lt;&gt;""),Data!F56,IF(AND(Data!$N$7=6,Data!G56&lt;&gt;""),Data!G56,IF(AND(Data!$N$7=7,Data!H56&lt;&gt;""),Data!H56,IF(AND(Data!$N$7=8,Data!I56&lt;&gt;""),Data!I56,IF(AND(Data!$N$7=9,Data!J56&lt;&gt;""),Data!J56,IF(AND(Data!$N$7=10,Data!K56&lt;&gt;""),Data!K56,""))))))))))</f>
        <v/>
      </c>
      <c r="M60" s="1"/>
    </row>
    <row r="61" spans="2:13" x14ac:dyDescent="0.15">
      <c r="B61" s="38" t="str">
        <f>IF(AND(Data!$N$7=1,Data!B57&lt;&gt;""),Data!B57,IF(AND(Data!$N$7=2,Data!C57&lt;&gt;""),Data!C57,IF(AND(Data!$N$7=3,Data!D57&lt;&gt;""),Data!D57,IF(AND(Data!$N$7=4,Data!E57&lt;&gt;""),Data!E57,IF(AND(Data!$N$7=5,Data!F57&lt;&gt;""),Data!F57,IF(AND(Data!$N$7=6,Data!G57&lt;&gt;""),Data!G57,IF(AND(Data!$N$7=7,Data!H57&lt;&gt;""),Data!H57,IF(AND(Data!$N$7=8,Data!I57&lt;&gt;""),Data!I57,IF(AND(Data!$N$7=9,Data!J57&lt;&gt;""),Data!J57,IF(AND(Data!$N$7=10,Data!K57&lt;&gt;""),Data!K57,""))))))))))</f>
        <v/>
      </c>
    </row>
    <row r="62" spans="2:13" x14ac:dyDescent="0.15">
      <c r="B62" s="38" t="str">
        <f>IF(AND(Data!$N$7=1,Data!B58&lt;&gt;""),Data!B58,IF(AND(Data!$N$7=2,Data!C58&lt;&gt;""),Data!C58,IF(AND(Data!$N$7=3,Data!D58&lt;&gt;""),Data!D58,IF(AND(Data!$N$7=4,Data!E58&lt;&gt;""),Data!E58,IF(AND(Data!$N$7=5,Data!F58&lt;&gt;""),Data!F58,IF(AND(Data!$N$7=6,Data!G58&lt;&gt;""),Data!G58,IF(AND(Data!$N$7=7,Data!H58&lt;&gt;""),Data!H58,IF(AND(Data!$N$7=8,Data!I58&lt;&gt;""),Data!I58,IF(AND(Data!$N$7=9,Data!J58&lt;&gt;""),Data!J58,IF(AND(Data!$N$7=10,Data!K58&lt;&gt;""),Data!K58,""))))))))))</f>
        <v/>
      </c>
    </row>
    <row r="63" spans="2:13" x14ac:dyDescent="0.15">
      <c r="B63" s="38" t="str">
        <f>IF(AND(Data!$N$7=1,Data!B59&lt;&gt;""),Data!B59,IF(AND(Data!$N$7=2,Data!C59&lt;&gt;""),Data!C59,IF(AND(Data!$N$7=3,Data!D59&lt;&gt;""),Data!D59,IF(AND(Data!$N$7=4,Data!E59&lt;&gt;""),Data!E59,IF(AND(Data!$N$7=5,Data!F59&lt;&gt;""),Data!F59,IF(AND(Data!$N$7=6,Data!G59&lt;&gt;""),Data!G59,IF(AND(Data!$N$7=7,Data!H59&lt;&gt;""),Data!H59,IF(AND(Data!$N$7=8,Data!I59&lt;&gt;""),Data!I59,IF(AND(Data!$N$7=9,Data!J59&lt;&gt;""),Data!J59,IF(AND(Data!$N$7=10,Data!K59&lt;&gt;""),Data!K59,""))))))))))</f>
        <v/>
      </c>
      <c r="M63" s="1"/>
    </row>
    <row r="64" spans="2:13" x14ac:dyDescent="0.15">
      <c r="B64" s="38" t="str">
        <f>IF(AND(Data!$N$7=1,Data!B60&lt;&gt;""),Data!B60,IF(AND(Data!$N$7=2,Data!C60&lt;&gt;""),Data!C60,IF(AND(Data!$N$7=3,Data!D60&lt;&gt;""),Data!D60,IF(AND(Data!$N$7=4,Data!E60&lt;&gt;""),Data!E60,IF(AND(Data!$N$7=5,Data!F60&lt;&gt;""),Data!F60,IF(AND(Data!$N$7=6,Data!G60&lt;&gt;""),Data!G60,IF(AND(Data!$N$7=7,Data!H60&lt;&gt;""),Data!H60,IF(AND(Data!$N$7=8,Data!I60&lt;&gt;""),Data!I60,IF(AND(Data!$N$7=9,Data!J60&lt;&gt;""),Data!J60,IF(AND(Data!$N$7=10,Data!K60&lt;&gt;""),Data!K60,""))))))))))</f>
        <v/>
      </c>
    </row>
    <row r="65" spans="2:13" x14ac:dyDescent="0.15">
      <c r="B65" s="38" t="str">
        <f>IF(AND(Data!$N$7=1,Data!B61&lt;&gt;""),Data!B61,IF(AND(Data!$N$7=2,Data!C61&lt;&gt;""),Data!C61,IF(AND(Data!$N$7=3,Data!D61&lt;&gt;""),Data!D61,IF(AND(Data!$N$7=4,Data!E61&lt;&gt;""),Data!E61,IF(AND(Data!$N$7=5,Data!F61&lt;&gt;""),Data!F61,IF(AND(Data!$N$7=6,Data!G61&lt;&gt;""),Data!G61,IF(AND(Data!$N$7=7,Data!H61&lt;&gt;""),Data!H61,IF(AND(Data!$N$7=8,Data!I61&lt;&gt;""),Data!I61,IF(AND(Data!$N$7=9,Data!J61&lt;&gt;""),Data!J61,IF(AND(Data!$N$7=10,Data!K61&lt;&gt;""),Data!K61,""))))))))))</f>
        <v/>
      </c>
    </row>
    <row r="66" spans="2:13" x14ac:dyDescent="0.15">
      <c r="B66" s="38" t="str">
        <f>IF(AND(Data!$N$7=1,Data!B62&lt;&gt;""),Data!B62,IF(AND(Data!$N$7=2,Data!C62&lt;&gt;""),Data!C62,IF(AND(Data!$N$7=3,Data!D62&lt;&gt;""),Data!D62,IF(AND(Data!$N$7=4,Data!E62&lt;&gt;""),Data!E62,IF(AND(Data!$N$7=5,Data!F62&lt;&gt;""),Data!F62,IF(AND(Data!$N$7=6,Data!G62&lt;&gt;""),Data!G62,IF(AND(Data!$N$7=7,Data!H62&lt;&gt;""),Data!H62,IF(AND(Data!$N$7=8,Data!I62&lt;&gt;""),Data!I62,IF(AND(Data!$N$7=9,Data!J62&lt;&gt;""),Data!J62,IF(AND(Data!$N$7=10,Data!K62&lt;&gt;""),Data!K62,""))))))))))</f>
        <v/>
      </c>
      <c r="M66" s="1"/>
    </row>
    <row r="67" spans="2:13" x14ac:dyDescent="0.15">
      <c r="B67" s="38" t="str">
        <f>IF(AND(Data!$N$7=1,Data!B63&lt;&gt;""),Data!B63,IF(AND(Data!$N$7=2,Data!C63&lt;&gt;""),Data!C63,IF(AND(Data!$N$7=3,Data!D63&lt;&gt;""),Data!D63,IF(AND(Data!$N$7=4,Data!E63&lt;&gt;""),Data!E63,IF(AND(Data!$N$7=5,Data!F63&lt;&gt;""),Data!F63,IF(AND(Data!$N$7=6,Data!G63&lt;&gt;""),Data!G63,IF(AND(Data!$N$7=7,Data!H63&lt;&gt;""),Data!H63,IF(AND(Data!$N$7=8,Data!I63&lt;&gt;""),Data!I63,IF(AND(Data!$N$7=9,Data!J63&lt;&gt;""),Data!J63,IF(AND(Data!$N$7=10,Data!K63&lt;&gt;""),Data!K63,""))))))))))</f>
        <v/>
      </c>
    </row>
    <row r="68" spans="2:13" x14ac:dyDescent="0.15">
      <c r="B68" s="38" t="str">
        <f>IF(AND(Data!$N$7=1,Data!B64&lt;&gt;""),Data!B64,IF(AND(Data!$N$7=2,Data!C64&lt;&gt;""),Data!C64,IF(AND(Data!$N$7=3,Data!D64&lt;&gt;""),Data!D64,IF(AND(Data!$N$7=4,Data!E64&lt;&gt;""),Data!E64,IF(AND(Data!$N$7=5,Data!F64&lt;&gt;""),Data!F64,IF(AND(Data!$N$7=6,Data!G64&lt;&gt;""),Data!G64,IF(AND(Data!$N$7=7,Data!H64&lt;&gt;""),Data!H64,IF(AND(Data!$N$7=8,Data!I64&lt;&gt;""),Data!I64,IF(AND(Data!$N$7=9,Data!J64&lt;&gt;""),Data!J64,IF(AND(Data!$N$7=10,Data!K64&lt;&gt;""),Data!K64,""))))))))))</f>
        <v/>
      </c>
    </row>
    <row r="69" spans="2:13" x14ac:dyDescent="0.15">
      <c r="B69" s="38" t="str">
        <f>IF(AND(Data!$N$7=1,Data!B65&lt;&gt;""),Data!B65,IF(AND(Data!$N$7=2,Data!C65&lt;&gt;""),Data!C65,IF(AND(Data!$N$7=3,Data!D65&lt;&gt;""),Data!D65,IF(AND(Data!$N$7=4,Data!E65&lt;&gt;""),Data!E65,IF(AND(Data!$N$7=5,Data!F65&lt;&gt;""),Data!F65,IF(AND(Data!$N$7=6,Data!G65&lt;&gt;""),Data!G65,IF(AND(Data!$N$7=7,Data!H65&lt;&gt;""),Data!H65,IF(AND(Data!$N$7=8,Data!I65&lt;&gt;""),Data!I65,IF(AND(Data!$N$7=9,Data!J65&lt;&gt;""),Data!J65,IF(AND(Data!$N$7=10,Data!K65&lt;&gt;""),Data!K65,""))))))))))</f>
        <v/>
      </c>
      <c r="M69" s="1"/>
    </row>
    <row r="70" spans="2:13" x14ac:dyDescent="0.15">
      <c r="B70" s="38" t="str">
        <f>IF(AND(Data!$N$7=1,Data!B66&lt;&gt;""),Data!B66,IF(AND(Data!$N$7=2,Data!C66&lt;&gt;""),Data!C66,IF(AND(Data!$N$7=3,Data!D66&lt;&gt;""),Data!D66,IF(AND(Data!$N$7=4,Data!E66&lt;&gt;""),Data!E66,IF(AND(Data!$N$7=5,Data!F66&lt;&gt;""),Data!F66,IF(AND(Data!$N$7=6,Data!G66&lt;&gt;""),Data!G66,IF(AND(Data!$N$7=7,Data!H66&lt;&gt;""),Data!H66,IF(AND(Data!$N$7=8,Data!I66&lt;&gt;""),Data!I66,IF(AND(Data!$N$7=9,Data!J66&lt;&gt;""),Data!J66,IF(AND(Data!$N$7=10,Data!K66&lt;&gt;""),Data!K66,""))))))))))</f>
        <v/>
      </c>
    </row>
    <row r="71" spans="2:13" x14ac:dyDescent="0.15">
      <c r="B71" s="38" t="str">
        <f>IF(AND(Data!$N$7=1,Data!B67&lt;&gt;""),Data!B67,IF(AND(Data!$N$7=2,Data!C67&lt;&gt;""),Data!C67,IF(AND(Data!$N$7=3,Data!D67&lt;&gt;""),Data!D67,IF(AND(Data!$N$7=4,Data!E67&lt;&gt;""),Data!E67,IF(AND(Data!$N$7=5,Data!F67&lt;&gt;""),Data!F67,IF(AND(Data!$N$7=6,Data!G67&lt;&gt;""),Data!G67,IF(AND(Data!$N$7=7,Data!H67&lt;&gt;""),Data!H67,IF(AND(Data!$N$7=8,Data!I67&lt;&gt;""),Data!I67,IF(AND(Data!$N$7=9,Data!J67&lt;&gt;""),Data!J67,IF(AND(Data!$N$7=10,Data!K67&lt;&gt;""),Data!K67,""))))))))))</f>
        <v/>
      </c>
    </row>
    <row r="72" spans="2:13" x14ac:dyDescent="0.15">
      <c r="B72" s="38" t="str">
        <f>IF(AND(Data!$N$7=1,Data!B68&lt;&gt;""),Data!B68,IF(AND(Data!$N$7=2,Data!C68&lt;&gt;""),Data!C68,IF(AND(Data!$N$7=3,Data!D68&lt;&gt;""),Data!D68,IF(AND(Data!$N$7=4,Data!E68&lt;&gt;""),Data!E68,IF(AND(Data!$N$7=5,Data!F68&lt;&gt;""),Data!F68,IF(AND(Data!$N$7=6,Data!G68&lt;&gt;""),Data!G68,IF(AND(Data!$N$7=7,Data!H68&lt;&gt;""),Data!H68,IF(AND(Data!$N$7=8,Data!I68&lt;&gt;""),Data!I68,IF(AND(Data!$N$7=9,Data!J68&lt;&gt;""),Data!J68,IF(AND(Data!$N$7=10,Data!K68&lt;&gt;""),Data!K68,""))))))))))</f>
        <v/>
      </c>
      <c r="M72" s="1"/>
    </row>
    <row r="73" spans="2:13" x14ac:dyDescent="0.15">
      <c r="B73" s="38" t="str">
        <f>IF(AND(Data!$N$7=1,Data!B69&lt;&gt;""),Data!B69,IF(AND(Data!$N$7=2,Data!C69&lt;&gt;""),Data!C69,IF(AND(Data!$N$7=3,Data!D69&lt;&gt;""),Data!D69,IF(AND(Data!$N$7=4,Data!E69&lt;&gt;""),Data!E69,IF(AND(Data!$N$7=5,Data!F69&lt;&gt;""),Data!F69,IF(AND(Data!$N$7=6,Data!G69&lt;&gt;""),Data!G69,IF(AND(Data!$N$7=7,Data!H69&lt;&gt;""),Data!H69,IF(AND(Data!$N$7=8,Data!I69&lt;&gt;""),Data!I69,IF(AND(Data!$N$7=9,Data!J69&lt;&gt;""),Data!J69,IF(AND(Data!$N$7=10,Data!K69&lt;&gt;""),Data!K69,""))))))))))</f>
        <v/>
      </c>
    </row>
    <row r="74" spans="2:13" x14ac:dyDescent="0.15">
      <c r="B74" s="38" t="str">
        <f>IF(AND(Data!$N$7=1,Data!B70&lt;&gt;""),Data!B70,IF(AND(Data!$N$7=2,Data!C70&lt;&gt;""),Data!C70,IF(AND(Data!$N$7=3,Data!D70&lt;&gt;""),Data!D70,IF(AND(Data!$N$7=4,Data!E70&lt;&gt;""),Data!E70,IF(AND(Data!$N$7=5,Data!F70&lt;&gt;""),Data!F70,IF(AND(Data!$N$7=6,Data!G70&lt;&gt;""),Data!G70,IF(AND(Data!$N$7=7,Data!H70&lt;&gt;""),Data!H70,IF(AND(Data!$N$7=8,Data!I70&lt;&gt;""),Data!I70,IF(AND(Data!$N$7=9,Data!J70&lt;&gt;""),Data!J70,IF(AND(Data!$N$7=10,Data!K70&lt;&gt;""),Data!K70,""))))))))))</f>
        <v/>
      </c>
    </row>
    <row r="75" spans="2:13" x14ac:dyDescent="0.15">
      <c r="B75" s="38" t="str">
        <f>IF(AND(Data!$N$7=1,Data!B71&lt;&gt;""),Data!B71,IF(AND(Data!$N$7=2,Data!C71&lt;&gt;""),Data!C71,IF(AND(Data!$N$7=3,Data!D71&lt;&gt;""),Data!D71,IF(AND(Data!$N$7=4,Data!E71&lt;&gt;""),Data!E71,IF(AND(Data!$N$7=5,Data!F71&lt;&gt;""),Data!F71,IF(AND(Data!$N$7=6,Data!G71&lt;&gt;""),Data!G71,IF(AND(Data!$N$7=7,Data!H71&lt;&gt;""),Data!H71,IF(AND(Data!$N$7=8,Data!I71&lt;&gt;""),Data!I71,IF(AND(Data!$N$7=9,Data!J71&lt;&gt;""),Data!J71,IF(AND(Data!$N$7=10,Data!K71&lt;&gt;""),Data!K71,""))))))))))</f>
        <v/>
      </c>
      <c r="M75" s="1"/>
    </row>
    <row r="76" spans="2:13" x14ac:dyDescent="0.15">
      <c r="B76" s="38" t="str">
        <f>IF(AND(Data!$N$7=1,Data!B72&lt;&gt;""),Data!B72,IF(AND(Data!$N$7=2,Data!C72&lt;&gt;""),Data!C72,IF(AND(Data!$N$7=3,Data!D72&lt;&gt;""),Data!D72,IF(AND(Data!$N$7=4,Data!E72&lt;&gt;""),Data!E72,IF(AND(Data!$N$7=5,Data!F72&lt;&gt;""),Data!F72,IF(AND(Data!$N$7=6,Data!G72&lt;&gt;""),Data!G72,IF(AND(Data!$N$7=7,Data!H72&lt;&gt;""),Data!H72,IF(AND(Data!$N$7=8,Data!I72&lt;&gt;""),Data!I72,IF(AND(Data!$N$7=9,Data!J72&lt;&gt;""),Data!J72,IF(AND(Data!$N$7=10,Data!K72&lt;&gt;""),Data!K72,""))))))))))</f>
        <v/>
      </c>
    </row>
    <row r="77" spans="2:13" x14ac:dyDescent="0.15">
      <c r="B77" s="38" t="str">
        <f>IF(AND(Data!$N$7=1,Data!B73&lt;&gt;""),Data!B73,IF(AND(Data!$N$7=2,Data!C73&lt;&gt;""),Data!C73,IF(AND(Data!$N$7=3,Data!D73&lt;&gt;""),Data!D73,IF(AND(Data!$N$7=4,Data!E73&lt;&gt;""),Data!E73,IF(AND(Data!$N$7=5,Data!F73&lt;&gt;""),Data!F73,IF(AND(Data!$N$7=6,Data!G73&lt;&gt;""),Data!G73,IF(AND(Data!$N$7=7,Data!H73&lt;&gt;""),Data!H73,IF(AND(Data!$N$7=8,Data!I73&lt;&gt;""),Data!I73,IF(AND(Data!$N$7=9,Data!J73&lt;&gt;""),Data!J73,IF(AND(Data!$N$7=10,Data!K73&lt;&gt;""),Data!K73,""))))))))))</f>
        <v/>
      </c>
    </row>
    <row r="78" spans="2:13" x14ac:dyDescent="0.15">
      <c r="B78" s="38" t="str">
        <f>IF(AND(Data!$N$7=1,Data!B74&lt;&gt;""),Data!B74,IF(AND(Data!$N$7=2,Data!C74&lt;&gt;""),Data!C74,IF(AND(Data!$N$7=3,Data!D74&lt;&gt;""),Data!D74,IF(AND(Data!$N$7=4,Data!E74&lt;&gt;""),Data!E74,IF(AND(Data!$N$7=5,Data!F74&lt;&gt;""),Data!F74,IF(AND(Data!$N$7=6,Data!G74&lt;&gt;""),Data!G74,IF(AND(Data!$N$7=7,Data!H74&lt;&gt;""),Data!H74,IF(AND(Data!$N$7=8,Data!I74&lt;&gt;""),Data!I74,IF(AND(Data!$N$7=9,Data!J74&lt;&gt;""),Data!J74,IF(AND(Data!$N$7=10,Data!K74&lt;&gt;""),Data!K74,""))))))))))</f>
        <v/>
      </c>
      <c r="M78" s="1"/>
    </row>
    <row r="79" spans="2:13" x14ac:dyDescent="0.15">
      <c r="B79" s="38" t="str">
        <f>IF(AND(Data!$N$7=1,Data!B75&lt;&gt;""),Data!B75,IF(AND(Data!$N$7=2,Data!C75&lt;&gt;""),Data!C75,IF(AND(Data!$N$7=3,Data!D75&lt;&gt;""),Data!D75,IF(AND(Data!$N$7=4,Data!E75&lt;&gt;""),Data!E75,IF(AND(Data!$N$7=5,Data!F75&lt;&gt;""),Data!F75,IF(AND(Data!$N$7=6,Data!G75&lt;&gt;""),Data!G75,IF(AND(Data!$N$7=7,Data!H75&lt;&gt;""),Data!H75,IF(AND(Data!$N$7=8,Data!I75&lt;&gt;""),Data!I75,IF(AND(Data!$N$7=9,Data!J75&lt;&gt;""),Data!J75,IF(AND(Data!$N$7=10,Data!K75&lt;&gt;""),Data!K75,""))))))))))</f>
        <v/>
      </c>
    </row>
    <row r="80" spans="2:13" x14ac:dyDescent="0.15">
      <c r="B80" s="38" t="str">
        <f>IF(AND(Data!$N$7=1,Data!B76&lt;&gt;""),Data!B76,IF(AND(Data!$N$7=2,Data!C76&lt;&gt;""),Data!C76,IF(AND(Data!$N$7=3,Data!D76&lt;&gt;""),Data!D76,IF(AND(Data!$N$7=4,Data!E76&lt;&gt;""),Data!E76,IF(AND(Data!$N$7=5,Data!F76&lt;&gt;""),Data!F76,IF(AND(Data!$N$7=6,Data!G76&lt;&gt;""),Data!G76,IF(AND(Data!$N$7=7,Data!H76&lt;&gt;""),Data!H76,IF(AND(Data!$N$7=8,Data!I76&lt;&gt;""),Data!I76,IF(AND(Data!$N$7=9,Data!J76&lt;&gt;""),Data!J76,IF(AND(Data!$N$7=10,Data!K76&lt;&gt;""),Data!K76,""))))))))))</f>
        <v/>
      </c>
    </row>
    <row r="81" spans="2:13" x14ac:dyDescent="0.15">
      <c r="B81" s="38" t="str">
        <f>IF(AND(Data!$N$7=1,Data!B77&lt;&gt;""),Data!B77,IF(AND(Data!$N$7=2,Data!C77&lt;&gt;""),Data!C77,IF(AND(Data!$N$7=3,Data!D77&lt;&gt;""),Data!D77,IF(AND(Data!$N$7=4,Data!E77&lt;&gt;""),Data!E77,IF(AND(Data!$N$7=5,Data!F77&lt;&gt;""),Data!F77,IF(AND(Data!$N$7=6,Data!G77&lt;&gt;""),Data!G77,IF(AND(Data!$N$7=7,Data!H77&lt;&gt;""),Data!H77,IF(AND(Data!$N$7=8,Data!I77&lt;&gt;""),Data!I77,IF(AND(Data!$N$7=9,Data!J77&lt;&gt;""),Data!J77,IF(AND(Data!$N$7=10,Data!K77&lt;&gt;""),Data!K77,""))))))))))</f>
        <v/>
      </c>
      <c r="M81" s="1"/>
    </row>
    <row r="82" spans="2:13" x14ac:dyDescent="0.15">
      <c r="B82" s="38" t="str">
        <f>IF(AND(Data!$N$7=1,Data!B78&lt;&gt;""),Data!B78,IF(AND(Data!$N$7=2,Data!C78&lt;&gt;""),Data!C78,IF(AND(Data!$N$7=3,Data!D78&lt;&gt;""),Data!D78,IF(AND(Data!$N$7=4,Data!E78&lt;&gt;""),Data!E78,IF(AND(Data!$N$7=5,Data!F78&lt;&gt;""),Data!F78,IF(AND(Data!$N$7=6,Data!G78&lt;&gt;""),Data!G78,IF(AND(Data!$N$7=7,Data!H78&lt;&gt;""),Data!H78,IF(AND(Data!$N$7=8,Data!I78&lt;&gt;""),Data!I78,IF(AND(Data!$N$7=9,Data!J78&lt;&gt;""),Data!J78,IF(AND(Data!$N$7=10,Data!K78&lt;&gt;""),Data!K78,""))))))))))</f>
        <v/>
      </c>
    </row>
    <row r="83" spans="2:13" x14ac:dyDescent="0.15">
      <c r="B83" s="38" t="str">
        <f>IF(AND(Data!$N$7=1,Data!B79&lt;&gt;""),Data!B79,IF(AND(Data!$N$7=2,Data!C79&lt;&gt;""),Data!C79,IF(AND(Data!$N$7=3,Data!D79&lt;&gt;""),Data!D79,IF(AND(Data!$N$7=4,Data!E79&lt;&gt;""),Data!E79,IF(AND(Data!$N$7=5,Data!F79&lt;&gt;""),Data!F79,IF(AND(Data!$N$7=6,Data!G79&lt;&gt;""),Data!G79,IF(AND(Data!$N$7=7,Data!H79&lt;&gt;""),Data!H79,IF(AND(Data!$N$7=8,Data!I79&lt;&gt;""),Data!I79,IF(AND(Data!$N$7=9,Data!J79&lt;&gt;""),Data!J79,IF(AND(Data!$N$7=10,Data!K79&lt;&gt;""),Data!K79,""))))))))))</f>
        <v/>
      </c>
    </row>
    <row r="84" spans="2:13" x14ac:dyDescent="0.15">
      <c r="B84" s="38" t="str">
        <f>IF(AND(Data!$N$7=1,Data!B80&lt;&gt;""),Data!B80,IF(AND(Data!$N$7=2,Data!C80&lt;&gt;""),Data!C80,IF(AND(Data!$N$7=3,Data!D80&lt;&gt;""),Data!D80,IF(AND(Data!$N$7=4,Data!E80&lt;&gt;""),Data!E80,IF(AND(Data!$N$7=5,Data!F80&lt;&gt;""),Data!F80,IF(AND(Data!$N$7=6,Data!G80&lt;&gt;""),Data!G80,IF(AND(Data!$N$7=7,Data!H80&lt;&gt;""),Data!H80,IF(AND(Data!$N$7=8,Data!I80&lt;&gt;""),Data!I80,IF(AND(Data!$N$7=9,Data!J80&lt;&gt;""),Data!J80,IF(AND(Data!$N$7=10,Data!K80&lt;&gt;""),Data!K80,""))))))))))</f>
        <v/>
      </c>
      <c r="M84" s="1"/>
    </row>
    <row r="85" spans="2:13" x14ac:dyDescent="0.15">
      <c r="B85" s="38" t="str">
        <f>IF(AND(Data!$N$7=1,Data!B81&lt;&gt;""),Data!B81,IF(AND(Data!$N$7=2,Data!C81&lt;&gt;""),Data!C81,IF(AND(Data!$N$7=3,Data!D81&lt;&gt;""),Data!D81,IF(AND(Data!$N$7=4,Data!E81&lt;&gt;""),Data!E81,IF(AND(Data!$N$7=5,Data!F81&lt;&gt;""),Data!F81,IF(AND(Data!$N$7=6,Data!G81&lt;&gt;""),Data!G81,IF(AND(Data!$N$7=7,Data!H81&lt;&gt;""),Data!H81,IF(AND(Data!$N$7=8,Data!I81&lt;&gt;""),Data!I81,IF(AND(Data!$N$7=9,Data!J81&lt;&gt;""),Data!J81,IF(AND(Data!$N$7=10,Data!K81&lt;&gt;""),Data!K81,""))))))))))</f>
        <v/>
      </c>
    </row>
    <row r="86" spans="2:13" x14ac:dyDescent="0.15">
      <c r="B86" s="38" t="str">
        <f>IF(AND(Data!$N$7=1,Data!B82&lt;&gt;""),Data!B82,IF(AND(Data!$N$7=2,Data!C82&lt;&gt;""),Data!C82,IF(AND(Data!$N$7=3,Data!D82&lt;&gt;""),Data!D82,IF(AND(Data!$N$7=4,Data!E82&lt;&gt;""),Data!E82,IF(AND(Data!$N$7=5,Data!F82&lt;&gt;""),Data!F82,IF(AND(Data!$N$7=6,Data!G82&lt;&gt;""),Data!G82,IF(AND(Data!$N$7=7,Data!H82&lt;&gt;""),Data!H82,IF(AND(Data!$N$7=8,Data!I82&lt;&gt;""),Data!I82,IF(AND(Data!$N$7=9,Data!J82&lt;&gt;""),Data!J82,IF(AND(Data!$N$7=10,Data!K82&lt;&gt;""),Data!K82,""))))))))))</f>
        <v/>
      </c>
    </row>
    <row r="87" spans="2:13" x14ac:dyDescent="0.15">
      <c r="B87" s="38" t="str">
        <f>IF(AND(Data!$N$7=1,Data!B83&lt;&gt;""),Data!B83,IF(AND(Data!$N$7=2,Data!C83&lt;&gt;""),Data!C83,IF(AND(Data!$N$7=3,Data!D83&lt;&gt;""),Data!D83,IF(AND(Data!$N$7=4,Data!E83&lt;&gt;""),Data!E83,IF(AND(Data!$N$7=5,Data!F83&lt;&gt;""),Data!F83,IF(AND(Data!$N$7=6,Data!G83&lt;&gt;""),Data!G83,IF(AND(Data!$N$7=7,Data!H83&lt;&gt;""),Data!H83,IF(AND(Data!$N$7=8,Data!I83&lt;&gt;""),Data!I83,IF(AND(Data!$N$7=9,Data!J83&lt;&gt;""),Data!J83,IF(AND(Data!$N$7=10,Data!K83&lt;&gt;""),Data!K83,""))))))))))</f>
        <v/>
      </c>
      <c r="M87" s="1"/>
    </row>
    <row r="88" spans="2:13" x14ac:dyDescent="0.15">
      <c r="B88" s="38" t="str">
        <f>IF(AND(Data!$N$7=1,Data!B84&lt;&gt;""),Data!B84,IF(AND(Data!$N$7=2,Data!C84&lt;&gt;""),Data!C84,IF(AND(Data!$N$7=3,Data!D84&lt;&gt;""),Data!D84,IF(AND(Data!$N$7=4,Data!E84&lt;&gt;""),Data!E84,IF(AND(Data!$N$7=5,Data!F84&lt;&gt;""),Data!F84,IF(AND(Data!$N$7=6,Data!G84&lt;&gt;""),Data!G84,IF(AND(Data!$N$7=7,Data!H84&lt;&gt;""),Data!H84,IF(AND(Data!$N$7=8,Data!I84&lt;&gt;""),Data!I84,IF(AND(Data!$N$7=9,Data!J84&lt;&gt;""),Data!J84,IF(AND(Data!$N$7=10,Data!K84&lt;&gt;""),Data!K84,""))))))))))</f>
        <v/>
      </c>
    </row>
    <row r="89" spans="2:13" x14ac:dyDescent="0.15">
      <c r="B89" s="38" t="str">
        <f>IF(AND(Data!$N$7=1,Data!B85&lt;&gt;""),Data!B85,IF(AND(Data!$N$7=2,Data!C85&lt;&gt;""),Data!C85,IF(AND(Data!$N$7=3,Data!D85&lt;&gt;""),Data!D85,IF(AND(Data!$N$7=4,Data!E85&lt;&gt;""),Data!E85,IF(AND(Data!$N$7=5,Data!F85&lt;&gt;""),Data!F85,IF(AND(Data!$N$7=6,Data!G85&lt;&gt;""),Data!G85,IF(AND(Data!$N$7=7,Data!H85&lt;&gt;""),Data!H85,IF(AND(Data!$N$7=8,Data!I85&lt;&gt;""),Data!I85,IF(AND(Data!$N$7=9,Data!J85&lt;&gt;""),Data!J85,IF(AND(Data!$N$7=10,Data!K85&lt;&gt;""),Data!K85,""))))))))))</f>
        <v/>
      </c>
    </row>
    <row r="90" spans="2:13" x14ac:dyDescent="0.15">
      <c r="B90" s="38" t="str">
        <f>IF(AND(Data!$N$7=1,Data!B86&lt;&gt;""),Data!B86,IF(AND(Data!$N$7=2,Data!C86&lt;&gt;""),Data!C86,IF(AND(Data!$N$7=3,Data!D86&lt;&gt;""),Data!D86,IF(AND(Data!$N$7=4,Data!E86&lt;&gt;""),Data!E86,IF(AND(Data!$N$7=5,Data!F86&lt;&gt;""),Data!F86,IF(AND(Data!$N$7=6,Data!G86&lt;&gt;""),Data!G86,IF(AND(Data!$N$7=7,Data!H86&lt;&gt;""),Data!H86,IF(AND(Data!$N$7=8,Data!I86&lt;&gt;""),Data!I86,IF(AND(Data!$N$7=9,Data!J86&lt;&gt;""),Data!J86,IF(AND(Data!$N$7=10,Data!K86&lt;&gt;""),Data!K86,""))))))))))</f>
        <v/>
      </c>
      <c r="M90" s="1"/>
    </row>
    <row r="91" spans="2:13" x14ac:dyDescent="0.15">
      <c r="B91" s="38" t="str">
        <f>IF(AND(Data!$N$7=1,Data!B87&lt;&gt;""),Data!B87,IF(AND(Data!$N$7=2,Data!C87&lt;&gt;""),Data!C87,IF(AND(Data!$N$7=3,Data!D87&lt;&gt;""),Data!D87,IF(AND(Data!$N$7=4,Data!E87&lt;&gt;""),Data!E87,IF(AND(Data!$N$7=5,Data!F87&lt;&gt;""),Data!F87,IF(AND(Data!$N$7=6,Data!G87&lt;&gt;""),Data!G87,IF(AND(Data!$N$7=7,Data!H87&lt;&gt;""),Data!H87,IF(AND(Data!$N$7=8,Data!I87&lt;&gt;""),Data!I87,IF(AND(Data!$N$7=9,Data!J87&lt;&gt;""),Data!J87,IF(AND(Data!$N$7=10,Data!K87&lt;&gt;""),Data!K87,""))))))))))</f>
        <v/>
      </c>
    </row>
    <row r="92" spans="2:13" x14ac:dyDescent="0.15">
      <c r="B92" s="38" t="str">
        <f>IF(AND(Data!$N$7=1,Data!B88&lt;&gt;""),Data!B88,IF(AND(Data!$N$7=2,Data!C88&lt;&gt;""),Data!C88,IF(AND(Data!$N$7=3,Data!D88&lt;&gt;""),Data!D88,IF(AND(Data!$N$7=4,Data!E88&lt;&gt;""),Data!E88,IF(AND(Data!$N$7=5,Data!F88&lt;&gt;""),Data!F88,IF(AND(Data!$N$7=6,Data!G88&lt;&gt;""),Data!G88,IF(AND(Data!$N$7=7,Data!H88&lt;&gt;""),Data!H88,IF(AND(Data!$N$7=8,Data!I88&lt;&gt;""),Data!I88,IF(AND(Data!$N$7=9,Data!J88&lt;&gt;""),Data!J88,IF(AND(Data!$N$7=10,Data!K88&lt;&gt;""),Data!K88,""))))))))))</f>
        <v/>
      </c>
    </row>
    <row r="93" spans="2:13" x14ac:dyDescent="0.15">
      <c r="B93" s="38" t="str">
        <f>IF(AND(Data!$N$7=1,Data!B89&lt;&gt;""),Data!B89,IF(AND(Data!$N$7=2,Data!C89&lt;&gt;""),Data!C89,IF(AND(Data!$N$7=3,Data!D89&lt;&gt;""),Data!D89,IF(AND(Data!$N$7=4,Data!E89&lt;&gt;""),Data!E89,IF(AND(Data!$N$7=5,Data!F89&lt;&gt;""),Data!F89,IF(AND(Data!$N$7=6,Data!G89&lt;&gt;""),Data!G89,IF(AND(Data!$N$7=7,Data!H89&lt;&gt;""),Data!H89,IF(AND(Data!$N$7=8,Data!I89&lt;&gt;""),Data!I89,IF(AND(Data!$N$7=9,Data!J89&lt;&gt;""),Data!J89,IF(AND(Data!$N$7=10,Data!K89&lt;&gt;""),Data!K89,""))))))))))</f>
        <v/>
      </c>
      <c r="M93" s="1"/>
    </row>
    <row r="94" spans="2:13" x14ac:dyDescent="0.15">
      <c r="B94" s="38" t="str">
        <f>IF(AND(Data!$N$7=1,Data!B90&lt;&gt;""),Data!B90,IF(AND(Data!$N$7=2,Data!C90&lt;&gt;""),Data!C90,IF(AND(Data!$N$7=3,Data!D90&lt;&gt;""),Data!D90,IF(AND(Data!$N$7=4,Data!E90&lt;&gt;""),Data!E90,IF(AND(Data!$N$7=5,Data!F90&lt;&gt;""),Data!F90,IF(AND(Data!$N$7=6,Data!G90&lt;&gt;""),Data!G90,IF(AND(Data!$N$7=7,Data!H90&lt;&gt;""),Data!H90,IF(AND(Data!$N$7=8,Data!I90&lt;&gt;""),Data!I90,IF(AND(Data!$N$7=9,Data!J90&lt;&gt;""),Data!J90,IF(AND(Data!$N$7=10,Data!K90&lt;&gt;""),Data!K90,""))))))))))</f>
        <v/>
      </c>
    </row>
    <row r="95" spans="2:13" x14ac:dyDescent="0.15">
      <c r="B95" s="38" t="str">
        <f>IF(AND(Data!$N$7=1,Data!B91&lt;&gt;""),Data!B91,IF(AND(Data!$N$7=2,Data!C91&lt;&gt;""),Data!C91,IF(AND(Data!$N$7=3,Data!D91&lt;&gt;""),Data!D91,IF(AND(Data!$N$7=4,Data!E91&lt;&gt;""),Data!E91,IF(AND(Data!$N$7=5,Data!F91&lt;&gt;""),Data!F91,IF(AND(Data!$N$7=6,Data!G91&lt;&gt;""),Data!G91,IF(AND(Data!$N$7=7,Data!H91&lt;&gt;""),Data!H91,IF(AND(Data!$N$7=8,Data!I91&lt;&gt;""),Data!I91,IF(AND(Data!$N$7=9,Data!J91&lt;&gt;""),Data!J91,IF(AND(Data!$N$7=10,Data!K91&lt;&gt;""),Data!K91,""))))))))))</f>
        <v/>
      </c>
    </row>
    <row r="96" spans="2:13" x14ac:dyDescent="0.15">
      <c r="B96" s="38" t="str">
        <f>IF(AND(Data!$N$7=1,Data!B92&lt;&gt;""),Data!B92,IF(AND(Data!$N$7=2,Data!C92&lt;&gt;""),Data!C92,IF(AND(Data!$N$7=3,Data!D92&lt;&gt;""),Data!D92,IF(AND(Data!$N$7=4,Data!E92&lt;&gt;""),Data!E92,IF(AND(Data!$N$7=5,Data!F92&lt;&gt;""),Data!F92,IF(AND(Data!$N$7=6,Data!G92&lt;&gt;""),Data!G92,IF(AND(Data!$N$7=7,Data!H92&lt;&gt;""),Data!H92,IF(AND(Data!$N$7=8,Data!I92&lt;&gt;""),Data!I92,IF(AND(Data!$N$7=9,Data!J92&lt;&gt;""),Data!J92,IF(AND(Data!$N$7=10,Data!K92&lt;&gt;""),Data!K92,""))))))))))</f>
        <v/>
      </c>
      <c r="M96" s="1"/>
    </row>
    <row r="97" spans="2:13" x14ac:dyDescent="0.15">
      <c r="B97" s="38" t="str">
        <f>IF(AND(Data!$N$7=1,Data!B93&lt;&gt;""),Data!B93,IF(AND(Data!$N$7=2,Data!C93&lt;&gt;""),Data!C93,IF(AND(Data!$N$7=3,Data!D93&lt;&gt;""),Data!D93,IF(AND(Data!$N$7=4,Data!E93&lt;&gt;""),Data!E93,IF(AND(Data!$N$7=5,Data!F93&lt;&gt;""),Data!F93,IF(AND(Data!$N$7=6,Data!G93&lt;&gt;""),Data!G93,IF(AND(Data!$N$7=7,Data!H93&lt;&gt;""),Data!H93,IF(AND(Data!$N$7=8,Data!I93&lt;&gt;""),Data!I93,IF(AND(Data!$N$7=9,Data!J93&lt;&gt;""),Data!J93,IF(AND(Data!$N$7=10,Data!K93&lt;&gt;""),Data!K93,""))))))))))</f>
        <v/>
      </c>
    </row>
    <row r="98" spans="2:13" x14ac:dyDescent="0.15">
      <c r="B98" s="38" t="str">
        <f>IF(AND(Data!$N$7=1,Data!B94&lt;&gt;""),Data!B94,IF(AND(Data!$N$7=2,Data!C94&lt;&gt;""),Data!C94,IF(AND(Data!$N$7=3,Data!D94&lt;&gt;""),Data!D94,IF(AND(Data!$N$7=4,Data!E94&lt;&gt;""),Data!E94,IF(AND(Data!$N$7=5,Data!F94&lt;&gt;""),Data!F94,IF(AND(Data!$N$7=6,Data!G94&lt;&gt;""),Data!G94,IF(AND(Data!$N$7=7,Data!H94&lt;&gt;""),Data!H94,IF(AND(Data!$N$7=8,Data!I94&lt;&gt;""),Data!I94,IF(AND(Data!$N$7=9,Data!J94&lt;&gt;""),Data!J94,IF(AND(Data!$N$7=10,Data!K94&lt;&gt;""),Data!K94,""))))))))))</f>
        <v/>
      </c>
    </row>
    <row r="99" spans="2:13" x14ac:dyDescent="0.15">
      <c r="B99" s="38" t="str">
        <f>IF(AND(Data!$N$7=1,Data!B95&lt;&gt;""),Data!B95,IF(AND(Data!$N$7=2,Data!C95&lt;&gt;""),Data!C95,IF(AND(Data!$N$7=3,Data!D95&lt;&gt;""),Data!D95,IF(AND(Data!$N$7=4,Data!E95&lt;&gt;""),Data!E95,IF(AND(Data!$N$7=5,Data!F95&lt;&gt;""),Data!F95,IF(AND(Data!$N$7=6,Data!G95&lt;&gt;""),Data!G95,IF(AND(Data!$N$7=7,Data!H95&lt;&gt;""),Data!H95,IF(AND(Data!$N$7=8,Data!I95&lt;&gt;""),Data!I95,IF(AND(Data!$N$7=9,Data!J95&lt;&gt;""),Data!J95,IF(AND(Data!$N$7=10,Data!K95&lt;&gt;""),Data!K95,""))))))))))</f>
        <v/>
      </c>
      <c r="M99" s="1"/>
    </row>
    <row r="100" spans="2:13" x14ac:dyDescent="0.15">
      <c r="B100" s="38" t="str">
        <f>IF(AND(Data!$N$7=1,Data!B96&lt;&gt;""),Data!B96,IF(AND(Data!$N$7=2,Data!C96&lt;&gt;""),Data!C96,IF(AND(Data!$N$7=3,Data!D96&lt;&gt;""),Data!D96,IF(AND(Data!$N$7=4,Data!E96&lt;&gt;""),Data!E96,IF(AND(Data!$N$7=5,Data!F96&lt;&gt;""),Data!F96,IF(AND(Data!$N$7=6,Data!G96&lt;&gt;""),Data!G96,IF(AND(Data!$N$7=7,Data!H96&lt;&gt;""),Data!H96,IF(AND(Data!$N$7=8,Data!I96&lt;&gt;""),Data!I96,IF(AND(Data!$N$7=9,Data!J96&lt;&gt;""),Data!J96,IF(AND(Data!$N$7=10,Data!K96&lt;&gt;""),Data!K96,""))))))))))</f>
        <v/>
      </c>
    </row>
    <row r="101" spans="2:13" x14ac:dyDescent="0.15">
      <c r="B101" s="38" t="str">
        <f>IF(AND(Data!$N$7=1,Data!B97&lt;&gt;""),Data!B97,IF(AND(Data!$N$7=2,Data!C97&lt;&gt;""),Data!C97,IF(AND(Data!$N$7=3,Data!D97&lt;&gt;""),Data!D97,IF(AND(Data!$N$7=4,Data!E97&lt;&gt;""),Data!E97,IF(AND(Data!$N$7=5,Data!F97&lt;&gt;""),Data!F97,IF(AND(Data!$N$7=6,Data!G97&lt;&gt;""),Data!G97,IF(AND(Data!$N$7=7,Data!H97&lt;&gt;""),Data!H97,IF(AND(Data!$N$7=8,Data!I97&lt;&gt;""),Data!I97,IF(AND(Data!$N$7=9,Data!J97&lt;&gt;""),Data!J97,IF(AND(Data!$N$7=10,Data!K97&lt;&gt;""),Data!K97,""))))))))))</f>
        <v/>
      </c>
    </row>
    <row r="102" spans="2:13" x14ac:dyDescent="0.15">
      <c r="B102" s="38" t="str">
        <f>IF(AND(Data!$N$7=1,Data!B98&lt;&gt;""),Data!B98,IF(AND(Data!$N$7=2,Data!C98&lt;&gt;""),Data!C98,IF(AND(Data!$N$7=3,Data!D98&lt;&gt;""),Data!D98,IF(AND(Data!$N$7=4,Data!E98&lt;&gt;""),Data!E98,IF(AND(Data!$N$7=5,Data!F98&lt;&gt;""),Data!F98,IF(AND(Data!$N$7=6,Data!G98&lt;&gt;""),Data!G98,IF(AND(Data!$N$7=7,Data!H98&lt;&gt;""),Data!H98,IF(AND(Data!$N$7=8,Data!I98&lt;&gt;""),Data!I98,IF(AND(Data!$N$7=9,Data!J98&lt;&gt;""),Data!J98,IF(AND(Data!$N$7=10,Data!K98&lt;&gt;""),Data!K98,""))))))))))</f>
        <v/>
      </c>
      <c r="M102" s="1"/>
    </row>
    <row r="103" spans="2:13" x14ac:dyDescent="0.15">
      <c r="B103" s="38" t="str">
        <f>IF(AND(Data!$N$7=1,Data!B99&lt;&gt;""),Data!B99,IF(AND(Data!$N$7=2,Data!C99&lt;&gt;""),Data!C99,IF(AND(Data!$N$7=3,Data!D99&lt;&gt;""),Data!D99,IF(AND(Data!$N$7=4,Data!E99&lt;&gt;""),Data!E99,IF(AND(Data!$N$7=5,Data!F99&lt;&gt;""),Data!F99,IF(AND(Data!$N$7=6,Data!G99&lt;&gt;""),Data!G99,IF(AND(Data!$N$7=7,Data!H99&lt;&gt;""),Data!H99,IF(AND(Data!$N$7=8,Data!I99&lt;&gt;""),Data!I99,IF(AND(Data!$N$7=9,Data!J99&lt;&gt;""),Data!J99,IF(AND(Data!$N$7=10,Data!K99&lt;&gt;""),Data!K99,""))))))))))</f>
        <v/>
      </c>
    </row>
    <row r="104" spans="2:13" x14ac:dyDescent="0.15">
      <c r="B104" s="38" t="str">
        <f>IF(AND(Data!$N$7=1,Data!B100&lt;&gt;""),Data!B100,IF(AND(Data!$N$7=2,Data!C100&lt;&gt;""),Data!C100,IF(AND(Data!$N$7=3,Data!D100&lt;&gt;""),Data!D100,IF(AND(Data!$N$7=4,Data!E100&lt;&gt;""),Data!E100,IF(AND(Data!$N$7=5,Data!F100&lt;&gt;""),Data!F100,IF(AND(Data!$N$7=6,Data!G100&lt;&gt;""),Data!G100,IF(AND(Data!$N$7=7,Data!H100&lt;&gt;""),Data!H100,IF(AND(Data!$N$7=8,Data!I100&lt;&gt;""),Data!I100,IF(AND(Data!$N$7=9,Data!J100&lt;&gt;""),Data!J100,IF(AND(Data!$N$7=10,Data!K100&lt;&gt;""),Data!K100,""))))))))))</f>
        <v/>
      </c>
    </row>
    <row r="105" spans="2:13" x14ac:dyDescent="0.15">
      <c r="B105" s="38" t="str">
        <f>IF(AND(Data!$N$7=1,Data!B101&lt;&gt;""),Data!B101,IF(AND(Data!$N$7=2,Data!C101&lt;&gt;""),Data!C101,IF(AND(Data!$N$7=3,Data!D101&lt;&gt;""),Data!D101,IF(AND(Data!$N$7=4,Data!E101&lt;&gt;""),Data!E101,IF(AND(Data!$N$7=5,Data!F101&lt;&gt;""),Data!F101,IF(AND(Data!$N$7=6,Data!G101&lt;&gt;""),Data!G101,IF(AND(Data!$N$7=7,Data!H101&lt;&gt;""),Data!H101,IF(AND(Data!$N$7=8,Data!I101&lt;&gt;""),Data!I101,IF(AND(Data!$N$7=9,Data!J101&lt;&gt;""),Data!J101,IF(AND(Data!$N$7=10,Data!K101&lt;&gt;""),Data!K101,""))))))))))</f>
        <v/>
      </c>
      <c r="M105" s="1"/>
    </row>
    <row r="106" spans="2:13" x14ac:dyDescent="0.15">
      <c r="B106" s="38" t="str">
        <f>IF(AND(Data!$N$7=1,Data!B102&lt;&gt;""),Data!B102,IF(AND(Data!$N$7=2,Data!C102&lt;&gt;""),Data!C102,IF(AND(Data!$N$7=3,Data!D102&lt;&gt;""),Data!D102,IF(AND(Data!$N$7=4,Data!E102&lt;&gt;""),Data!E102,IF(AND(Data!$N$7=5,Data!F102&lt;&gt;""),Data!F102,IF(AND(Data!$N$7=6,Data!G102&lt;&gt;""),Data!G102,IF(AND(Data!$N$7=7,Data!H102&lt;&gt;""),Data!H102,IF(AND(Data!$N$7=8,Data!I102&lt;&gt;""),Data!I102,IF(AND(Data!$N$7=9,Data!J102&lt;&gt;""),Data!J102,IF(AND(Data!$N$7=10,Data!K102&lt;&gt;""),Data!K102,""))))))))))</f>
        <v/>
      </c>
    </row>
    <row r="107" spans="2:13" x14ac:dyDescent="0.15">
      <c r="B107" s="38" t="str">
        <f>IF(AND(Data!$N$7=1,Data!B103&lt;&gt;""),Data!B103,IF(AND(Data!$N$7=2,Data!C103&lt;&gt;""),Data!C103,IF(AND(Data!$N$7=3,Data!D103&lt;&gt;""),Data!D103,IF(AND(Data!$N$7=4,Data!E103&lt;&gt;""),Data!E103,IF(AND(Data!$N$7=5,Data!F103&lt;&gt;""),Data!F103,IF(AND(Data!$N$7=6,Data!G103&lt;&gt;""),Data!G103,IF(AND(Data!$N$7=7,Data!H103&lt;&gt;""),Data!H103,IF(AND(Data!$N$7=8,Data!I103&lt;&gt;""),Data!I103,IF(AND(Data!$N$7=9,Data!J103&lt;&gt;""),Data!J103,IF(AND(Data!$N$7=10,Data!K103&lt;&gt;""),Data!K103,""))))))))))</f>
        <v/>
      </c>
    </row>
    <row r="108" spans="2:13" x14ac:dyDescent="0.15">
      <c r="B108" s="38" t="str">
        <f>IF(AND(Data!$N$7=1,Data!B104&lt;&gt;""),Data!B104,IF(AND(Data!$N$7=2,Data!C104&lt;&gt;""),Data!C104,IF(AND(Data!$N$7=3,Data!D104&lt;&gt;""),Data!D104,IF(AND(Data!$N$7=4,Data!E104&lt;&gt;""),Data!E104,IF(AND(Data!$N$7=5,Data!F104&lt;&gt;""),Data!F104,IF(AND(Data!$N$7=6,Data!G104&lt;&gt;""),Data!G104,IF(AND(Data!$N$7=7,Data!H104&lt;&gt;""),Data!H104,IF(AND(Data!$N$7=8,Data!I104&lt;&gt;""),Data!I104,IF(AND(Data!$N$7=9,Data!J104&lt;&gt;""),Data!J104,IF(AND(Data!$N$7=10,Data!K104&lt;&gt;""),Data!K104,""))))))))))</f>
        <v/>
      </c>
      <c r="M108" s="1"/>
    </row>
    <row r="109" spans="2:13" x14ac:dyDescent="0.15">
      <c r="B109" s="38" t="str">
        <f>IF(AND(Data!$N$7=1,Data!B105&lt;&gt;""),Data!B105,IF(AND(Data!$N$7=2,Data!C105&lt;&gt;""),Data!C105,IF(AND(Data!$N$7=3,Data!D105&lt;&gt;""),Data!D105,IF(AND(Data!$N$7=4,Data!E105&lt;&gt;""),Data!E105,IF(AND(Data!$N$7=5,Data!F105&lt;&gt;""),Data!F105,IF(AND(Data!$N$7=6,Data!G105&lt;&gt;""),Data!G105,IF(AND(Data!$N$7=7,Data!H105&lt;&gt;""),Data!H105,IF(AND(Data!$N$7=8,Data!I105&lt;&gt;""),Data!I105,IF(AND(Data!$N$7=9,Data!J105&lt;&gt;""),Data!J105,IF(AND(Data!$N$7=10,Data!K105&lt;&gt;""),Data!K105,""))))))))))</f>
        <v/>
      </c>
    </row>
    <row r="110" spans="2:13" x14ac:dyDescent="0.15">
      <c r="B110" s="38" t="str">
        <f>IF(AND(Data!$N$7=1,Data!B106&lt;&gt;""),Data!B106,IF(AND(Data!$N$7=2,Data!C106&lt;&gt;""),Data!C106,IF(AND(Data!$N$7=3,Data!D106&lt;&gt;""),Data!D106,IF(AND(Data!$N$7=4,Data!E106&lt;&gt;""),Data!E106,IF(AND(Data!$N$7=5,Data!F106&lt;&gt;""),Data!F106,IF(AND(Data!$N$7=6,Data!G106&lt;&gt;""),Data!G106,IF(AND(Data!$N$7=7,Data!H106&lt;&gt;""),Data!H106,IF(AND(Data!$N$7=8,Data!I106&lt;&gt;""),Data!I106,IF(AND(Data!$N$7=9,Data!J106&lt;&gt;""),Data!J106,IF(AND(Data!$N$7=10,Data!K106&lt;&gt;""),Data!K106,""))))))))))</f>
        <v/>
      </c>
    </row>
    <row r="111" spans="2:13" x14ac:dyDescent="0.15">
      <c r="B111" s="38" t="str">
        <f>IF(AND(Data!$N$7=1,Data!B107&lt;&gt;""),Data!B107,IF(AND(Data!$N$7=2,Data!C107&lt;&gt;""),Data!C107,IF(AND(Data!$N$7=3,Data!D107&lt;&gt;""),Data!D107,IF(AND(Data!$N$7=4,Data!E107&lt;&gt;""),Data!E107,IF(AND(Data!$N$7=5,Data!F107&lt;&gt;""),Data!F107,IF(AND(Data!$N$7=6,Data!G107&lt;&gt;""),Data!G107,IF(AND(Data!$N$7=7,Data!H107&lt;&gt;""),Data!H107,IF(AND(Data!$N$7=8,Data!I107&lt;&gt;""),Data!I107,IF(AND(Data!$N$7=9,Data!J107&lt;&gt;""),Data!J107,IF(AND(Data!$N$7=10,Data!K107&lt;&gt;""),Data!K107,""))))))))))</f>
        <v/>
      </c>
      <c r="M111" s="1"/>
    </row>
    <row r="112" spans="2:13" x14ac:dyDescent="0.15">
      <c r="B112" s="38" t="str">
        <f>IF(AND(Data!$N$7=1,Data!B108&lt;&gt;""),Data!B108,IF(AND(Data!$N$7=2,Data!C108&lt;&gt;""),Data!C108,IF(AND(Data!$N$7=3,Data!D108&lt;&gt;""),Data!D108,IF(AND(Data!$N$7=4,Data!E108&lt;&gt;""),Data!E108,IF(AND(Data!$N$7=5,Data!F108&lt;&gt;""),Data!F108,IF(AND(Data!$N$7=6,Data!G108&lt;&gt;""),Data!G108,IF(AND(Data!$N$7=7,Data!H108&lt;&gt;""),Data!H108,IF(AND(Data!$N$7=8,Data!I108&lt;&gt;""),Data!I108,IF(AND(Data!$N$7=9,Data!J108&lt;&gt;""),Data!J108,IF(AND(Data!$N$7=10,Data!K108&lt;&gt;""),Data!K108,""))))))))))</f>
        <v/>
      </c>
    </row>
    <row r="113" spans="2:13" x14ac:dyDescent="0.15">
      <c r="B113" s="38" t="str">
        <f>IF(AND(Data!$N$7=1,Data!B109&lt;&gt;""),Data!B109,IF(AND(Data!$N$7=2,Data!C109&lt;&gt;""),Data!C109,IF(AND(Data!$N$7=3,Data!D109&lt;&gt;""),Data!D109,IF(AND(Data!$N$7=4,Data!E109&lt;&gt;""),Data!E109,IF(AND(Data!$N$7=5,Data!F109&lt;&gt;""),Data!F109,IF(AND(Data!$N$7=6,Data!G109&lt;&gt;""),Data!G109,IF(AND(Data!$N$7=7,Data!H109&lt;&gt;""),Data!H109,IF(AND(Data!$N$7=8,Data!I109&lt;&gt;""),Data!I109,IF(AND(Data!$N$7=9,Data!J109&lt;&gt;""),Data!J109,IF(AND(Data!$N$7=10,Data!K109&lt;&gt;""),Data!K109,""))))))))))</f>
        <v/>
      </c>
    </row>
    <row r="114" spans="2:13" x14ac:dyDescent="0.15">
      <c r="B114" s="38" t="str">
        <f>IF(AND(Data!$N$7=1,Data!B110&lt;&gt;""),Data!B110,IF(AND(Data!$N$7=2,Data!C110&lt;&gt;""),Data!C110,IF(AND(Data!$N$7=3,Data!D110&lt;&gt;""),Data!D110,IF(AND(Data!$N$7=4,Data!E110&lt;&gt;""),Data!E110,IF(AND(Data!$N$7=5,Data!F110&lt;&gt;""),Data!F110,IF(AND(Data!$N$7=6,Data!G110&lt;&gt;""),Data!G110,IF(AND(Data!$N$7=7,Data!H110&lt;&gt;""),Data!H110,IF(AND(Data!$N$7=8,Data!I110&lt;&gt;""),Data!I110,IF(AND(Data!$N$7=9,Data!J110&lt;&gt;""),Data!J110,IF(AND(Data!$N$7=10,Data!K110&lt;&gt;""),Data!K110,""))))))))))</f>
        <v/>
      </c>
      <c r="M114" s="1"/>
    </row>
    <row r="115" spans="2:13" x14ac:dyDescent="0.15">
      <c r="B115" s="38" t="str">
        <f>IF(AND(Data!$N$7=1,Data!B111&lt;&gt;""),Data!B111,IF(AND(Data!$N$7=2,Data!C111&lt;&gt;""),Data!C111,IF(AND(Data!$N$7=3,Data!D111&lt;&gt;""),Data!D111,IF(AND(Data!$N$7=4,Data!E111&lt;&gt;""),Data!E111,IF(AND(Data!$N$7=5,Data!F111&lt;&gt;""),Data!F111,IF(AND(Data!$N$7=6,Data!G111&lt;&gt;""),Data!G111,IF(AND(Data!$N$7=7,Data!H111&lt;&gt;""),Data!H111,IF(AND(Data!$N$7=8,Data!I111&lt;&gt;""),Data!I111,IF(AND(Data!$N$7=9,Data!J111&lt;&gt;""),Data!J111,IF(AND(Data!$N$7=10,Data!K111&lt;&gt;""),Data!K111,""))))))))))</f>
        <v/>
      </c>
    </row>
    <row r="116" spans="2:13" x14ac:dyDescent="0.15">
      <c r="B116" s="38" t="str">
        <f>IF(AND(Data!$N$7=1,Data!B112&lt;&gt;""),Data!B112,IF(AND(Data!$N$7=2,Data!C112&lt;&gt;""),Data!C112,IF(AND(Data!$N$7=3,Data!D112&lt;&gt;""),Data!D112,IF(AND(Data!$N$7=4,Data!E112&lt;&gt;""),Data!E112,IF(AND(Data!$N$7=5,Data!F112&lt;&gt;""),Data!F112,IF(AND(Data!$N$7=6,Data!G112&lt;&gt;""),Data!G112,IF(AND(Data!$N$7=7,Data!H112&lt;&gt;""),Data!H112,IF(AND(Data!$N$7=8,Data!I112&lt;&gt;""),Data!I112,IF(AND(Data!$N$7=9,Data!J112&lt;&gt;""),Data!J112,IF(AND(Data!$N$7=10,Data!K112&lt;&gt;""),Data!K112,""))))))))))</f>
        <v/>
      </c>
    </row>
    <row r="117" spans="2:13" x14ac:dyDescent="0.15">
      <c r="B117" s="38" t="str">
        <f>IF(AND(Data!$N$7=1,Data!B113&lt;&gt;""),Data!B113,IF(AND(Data!$N$7=2,Data!C113&lt;&gt;""),Data!C113,IF(AND(Data!$N$7=3,Data!D113&lt;&gt;""),Data!D113,IF(AND(Data!$N$7=4,Data!E113&lt;&gt;""),Data!E113,IF(AND(Data!$N$7=5,Data!F113&lt;&gt;""),Data!F113,IF(AND(Data!$N$7=6,Data!G113&lt;&gt;""),Data!G113,IF(AND(Data!$N$7=7,Data!H113&lt;&gt;""),Data!H113,IF(AND(Data!$N$7=8,Data!I113&lt;&gt;""),Data!I113,IF(AND(Data!$N$7=9,Data!J113&lt;&gt;""),Data!J113,IF(AND(Data!$N$7=10,Data!K113&lt;&gt;""),Data!K113,""))))))))))</f>
        <v/>
      </c>
      <c r="M117" s="1"/>
    </row>
    <row r="118" spans="2:13" x14ac:dyDescent="0.15">
      <c r="B118" s="38" t="str">
        <f>IF(AND(Data!$N$7=1,Data!B114&lt;&gt;""),Data!B114,IF(AND(Data!$N$7=2,Data!C114&lt;&gt;""),Data!C114,IF(AND(Data!$N$7=3,Data!D114&lt;&gt;""),Data!D114,IF(AND(Data!$N$7=4,Data!E114&lt;&gt;""),Data!E114,IF(AND(Data!$N$7=5,Data!F114&lt;&gt;""),Data!F114,IF(AND(Data!$N$7=6,Data!G114&lt;&gt;""),Data!G114,IF(AND(Data!$N$7=7,Data!H114&lt;&gt;""),Data!H114,IF(AND(Data!$N$7=8,Data!I114&lt;&gt;""),Data!I114,IF(AND(Data!$N$7=9,Data!J114&lt;&gt;""),Data!J114,IF(AND(Data!$N$7=10,Data!K114&lt;&gt;""),Data!K114,""))))))))))</f>
        <v/>
      </c>
    </row>
    <row r="119" spans="2:13" x14ac:dyDescent="0.15">
      <c r="B119" s="38" t="str">
        <f>IF(AND(Data!$N$7=1,Data!B115&lt;&gt;""),Data!B115,IF(AND(Data!$N$7=2,Data!C115&lt;&gt;""),Data!C115,IF(AND(Data!$N$7=3,Data!D115&lt;&gt;""),Data!D115,IF(AND(Data!$N$7=4,Data!E115&lt;&gt;""),Data!E115,IF(AND(Data!$N$7=5,Data!F115&lt;&gt;""),Data!F115,IF(AND(Data!$N$7=6,Data!G115&lt;&gt;""),Data!G115,IF(AND(Data!$N$7=7,Data!H115&lt;&gt;""),Data!H115,IF(AND(Data!$N$7=8,Data!I115&lt;&gt;""),Data!I115,IF(AND(Data!$N$7=9,Data!J115&lt;&gt;""),Data!J115,IF(AND(Data!$N$7=10,Data!K115&lt;&gt;""),Data!K115,""))))))))))</f>
        <v/>
      </c>
    </row>
    <row r="120" spans="2:13" x14ac:dyDescent="0.15">
      <c r="B120" s="38" t="str">
        <f>IF(AND(Data!$N$7=1,Data!B116&lt;&gt;""),Data!B116,IF(AND(Data!$N$7=2,Data!C116&lt;&gt;""),Data!C116,IF(AND(Data!$N$7=3,Data!D116&lt;&gt;""),Data!D116,IF(AND(Data!$N$7=4,Data!E116&lt;&gt;""),Data!E116,IF(AND(Data!$N$7=5,Data!F116&lt;&gt;""),Data!F116,IF(AND(Data!$N$7=6,Data!G116&lt;&gt;""),Data!G116,IF(AND(Data!$N$7=7,Data!H116&lt;&gt;""),Data!H116,IF(AND(Data!$N$7=8,Data!I116&lt;&gt;""),Data!I116,IF(AND(Data!$N$7=9,Data!J116&lt;&gt;""),Data!J116,IF(AND(Data!$N$7=10,Data!K116&lt;&gt;""),Data!K116,""))))))))))</f>
        <v/>
      </c>
      <c r="M120" s="1"/>
    </row>
    <row r="121" spans="2:13" x14ac:dyDescent="0.15">
      <c r="B121" s="38" t="str">
        <f>IF(AND(Data!$N$7=1,Data!B117&lt;&gt;""),Data!B117,IF(AND(Data!$N$7=2,Data!C117&lt;&gt;""),Data!C117,IF(AND(Data!$N$7=3,Data!D117&lt;&gt;""),Data!D117,IF(AND(Data!$N$7=4,Data!E117&lt;&gt;""),Data!E117,IF(AND(Data!$N$7=5,Data!F117&lt;&gt;""),Data!F117,IF(AND(Data!$N$7=6,Data!G117&lt;&gt;""),Data!G117,IF(AND(Data!$N$7=7,Data!H117&lt;&gt;""),Data!H117,IF(AND(Data!$N$7=8,Data!I117&lt;&gt;""),Data!I117,IF(AND(Data!$N$7=9,Data!J117&lt;&gt;""),Data!J117,IF(AND(Data!$N$7=10,Data!K117&lt;&gt;""),Data!K117,""))))))))))</f>
        <v/>
      </c>
    </row>
    <row r="122" spans="2:13" x14ac:dyDescent="0.15">
      <c r="B122" s="38" t="str">
        <f>IF(AND(Data!$N$7=1,Data!B118&lt;&gt;""),Data!B118,IF(AND(Data!$N$7=2,Data!C118&lt;&gt;""),Data!C118,IF(AND(Data!$N$7=3,Data!D118&lt;&gt;""),Data!D118,IF(AND(Data!$N$7=4,Data!E118&lt;&gt;""),Data!E118,IF(AND(Data!$N$7=5,Data!F118&lt;&gt;""),Data!F118,IF(AND(Data!$N$7=6,Data!G118&lt;&gt;""),Data!G118,IF(AND(Data!$N$7=7,Data!H118&lt;&gt;""),Data!H118,IF(AND(Data!$N$7=8,Data!I118&lt;&gt;""),Data!I118,IF(AND(Data!$N$7=9,Data!J118&lt;&gt;""),Data!J118,IF(AND(Data!$N$7=10,Data!K118&lt;&gt;""),Data!K118,""))))))))))</f>
        <v/>
      </c>
    </row>
    <row r="123" spans="2:13" x14ac:dyDescent="0.15">
      <c r="B123" s="38" t="str">
        <f>IF(AND(Data!$N$7=1,Data!B119&lt;&gt;""),Data!B119,IF(AND(Data!$N$7=2,Data!C119&lt;&gt;""),Data!C119,IF(AND(Data!$N$7=3,Data!D119&lt;&gt;""),Data!D119,IF(AND(Data!$N$7=4,Data!E119&lt;&gt;""),Data!E119,IF(AND(Data!$N$7=5,Data!F119&lt;&gt;""),Data!F119,IF(AND(Data!$N$7=6,Data!G119&lt;&gt;""),Data!G119,IF(AND(Data!$N$7=7,Data!H119&lt;&gt;""),Data!H119,IF(AND(Data!$N$7=8,Data!I119&lt;&gt;""),Data!I119,IF(AND(Data!$N$7=9,Data!J119&lt;&gt;""),Data!J119,IF(AND(Data!$N$7=10,Data!K119&lt;&gt;""),Data!K119,""))))))))))</f>
        <v/>
      </c>
      <c r="M123" s="1"/>
    </row>
    <row r="124" spans="2:13" x14ac:dyDescent="0.15">
      <c r="B124" s="38" t="str">
        <f>IF(AND(Data!$N$7=1,Data!B120&lt;&gt;""),Data!B120,IF(AND(Data!$N$7=2,Data!C120&lt;&gt;""),Data!C120,IF(AND(Data!$N$7=3,Data!D120&lt;&gt;""),Data!D120,IF(AND(Data!$N$7=4,Data!E120&lt;&gt;""),Data!E120,IF(AND(Data!$N$7=5,Data!F120&lt;&gt;""),Data!F120,IF(AND(Data!$N$7=6,Data!G120&lt;&gt;""),Data!G120,IF(AND(Data!$N$7=7,Data!H120&lt;&gt;""),Data!H120,IF(AND(Data!$N$7=8,Data!I120&lt;&gt;""),Data!I120,IF(AND(Data!$N$7=9,Data!J120&lt;&gt;""),Data!J120,IF(AND(Data!$N$7=10,Data!K120&lt;&gt;""),Data!K120,""))))))))))</f>
        <v/>
      </c>
    </row>
    <row r="125" spans="2:13" x14ac:dyDescent="0.15">
      <c r="B125" s="38" t="str">
        <f>IF(AND(Data!$N$7=1,Data!B121&lt;&gt;""),Data!B121,IF(AND(Data!$N$7=2,Data!C121&lt;&gt;""),Data!C121,IF(AND(Data!$N$7=3,Data!D121&lt;&gt;""),Data!D121,IF(AND(Data!$N$7=4,Data!E121&lt;&gt;""),Data!E121,IF(AND(Data!$N$7=5,Data!F121&lt;&gt;""),Data!F121,IF(AND(Data!$N$7=6,Data!G121&lt;&gt;""),Data!G121,IF(AND(Data!$N$7=7,Data!H121&lt;&gt;""),Data!H121,IF(AND(Data!$N$7=8,Data!I121&lt;&gt;""),Data!I121,IF(AND(Data!$N$7=9,Data!J121&lt;&gt;""),Data!J121,IF(AND(Data!$N$7=10,Data!K121&lt;&gt;""),Data!K121,""))))))))))</f>
        <v/>
      </c>
    </row>
    <row r="126" spans="2:13" x14ac:dyDescent="0.15">
      <c r="B126" s="38" t="str">
        <f>IF(AND(Data!$N$7=1,Data!B122&lt;&gt;""),Data!B122,IF(AND(Data!$N$7=2,Data!C122&lt;&gt;""),Data!C122,IF(AND(Data!$N$7=3,Data!D122&lt;&gt;""),Data!D122,IF(AND(Data!$N$7=4,Data!E122&lt;&gt;""),Data!E122,IF(AND(Data!$N$7=5,Data!F122&lt;&gt;""),Data!F122,IF(AND(Data!$N$7=6,Data!G122&lt;&gt;""),Data!G122,IF(AND(Data!$N$7=7,Data!H122&lt;&gt;""),Data!H122,IF(AND(Data!$N$7=8,Data!I122&lt;&gt;""),Data!I122,IF(AND(Data!$N$7=9,Data!J122&lt;&gt;""),Data!J122,IF(AND(Data!$N$7=10,Data!K122&lt;&gt;""),Data!K122,""))))))))))</f>
        <v/>
      </c>
      <c r="M126" s="1"/>
    </row>
    <row r="127" spans="2:13" x14ac:dyDescent="0.15">
      <c r="B127" s="38" t="str">
        <f>IF(AND(Data!$N$7=1,Data!B123&lt;&gt;""),Data!B123,IF(AND(Data!$N$7=2,Data!C123&lt;&gt;""),Data!C123,IF(AND(Data!$N$7=3,Data!D123&lt;&gt;""),Data!D123,IF(AND(Data!$N$7=4,Data!E123&lt;&gt;""),Data!E123,IF(AND(Data!$N$7=5,Data!F123&lt;&gt;""),Data!F123,IF(AND(Data!$N$7=6,Data!G123&lt;&gt;""),Data!G123,IF(AND(Data!$N$7=7,Data!H123&lt;&gt;""),Data!H123,IF(AND(Data!$N$7=8,Data!I123&lt;&gt;""),Data!I123,IF(AND(Data!$N$7=9,Data!J123&lt;&gt;""),Data!J123,IF(AND(Data!$N$7=10,Data!K123&lt;&gt;""),Data!K123,""))))))))))</f>
        <v/>
      </c>
    </row>
    <row r="128" spans="2:13" x14ac:dyDescent="0.15">
      <c r="B128" s="38" t="str">
        <f>IF(AND(Data!$N$7=1,Data!B124&lt;&gt;""),Data!B124,IF(AND(Data!$N$7=2,Data!C124&lt;&gt;""),Data!C124,IF(AND(Data!$N$7=3,Data!D124&lt;&gt;""),Data!D124,IF(AND(Data!$N$7=4,Data!E124&lt;&gt;""),Data!E124,IF(AND(Data!$N$7=5,Data!F124&lt;&gt;""),Data!F124,IF(AND(Data!$N$7=6,Data!G124&lt;&gt;""),Data!G124,IF(AND(Data!$N$7=7,Data!H124&lt;&gt;""),Data!H124,IF(AND(Data!$N$7=8,Data!I124&lt;&gt;""),Data!I124,IF(AND(Data!$N$7=9,Data!J124&lt;&gt;""),Data!J124,IF(AND(Data!$N$7=10,Data!K124&lt;&gt;""),Data!K124,""))))))))))</f>
        <v/>
      </c>
    </row>
    <row r="129" spans="2:13" x14ac:dyDescent="0.15">
      <c r="B129" s="38" t="str">
        <f>IF(AND(Data!$N$7=1,Data!B125&lt;&gt;""),Data!B125,IF(AND(Data!$N$7=2,Data!C125&lt;&gt;""),Data!C125,IF(AND(Data!$N$7=3,Data!D125&lt;&gt;""),Data!D125,IF(AND(Data!$N$7=4,Data!E125&lt;&gt;""),Data!E125,IF(AND(Data!$N$7=5,Data!F125&lt;&gt;""),Data!F125,IF(AND(Data!$N$7=6,Data!G125&lt;&gt;""),Data!G125,IF(AND(Data!$N$7=7,Data!H125&lt;&gt;""),Data!H125,IF(AND(Data!$N$7=8,Data!I125&lt;&gt;""),Data!I125,IF(AND(Data!$N$7=9,Data!J125&lt;&gt;""),Data!J125,IF(AND(Data!$N$7=10,Data!K125&lt;&gt;""),Data!K125,""))))))))))</f>
        <v/>
      </c>
      <c r="M129" s="1"/>
    </row>
    <row r="130" spans="2:13" x14ac:dyDescent="0.15">
      <c r="B130" s="38" t="str">
        <f>IF(AND(Data!$N$7=1,Data!B126&lt;&gt;""),Data!B126,IF(AND(Data!$N$7=2,Data!C126&lt;&gt;""),Data!C126,IF(AND(Data!$N$7=3,Data!D126&lt;&gt;""),Data!D126,IF(AND(Data!$N$7=4,Data!E126&lt;&gt;""),Data!E126,IF(AND(Data!$N$7=5,Data!F126&lt;&gt;""),Data!F126,IF(AND(Data!$N$7=6,Data!G126&lt;&gt;""),Data!G126,IF(AND(Data!$N$7=7,Data!H126&lt;&gt;""),Data!H126,IF(AND(Data!$N$7=8,Data!I126&lt;&gt;""),Data!I126,IF(AND(Data!$N$7=9,Data!J126&lt;&gt;""),Data!J126,IF(AND(Data!$N$7=10,Data!K126&lt;&gt;""),Data!K126,""))))))))))</f>
        <v/>
      </c>
    </row>
    <row r="131" spans="2:13" x14ac:dyDescent="0.15">
      <c r="B131" s="38" t="str">
        <f>IF(AND(Data!$N$7=1,Data!B127&lt;&gt;""),Data!B127,IF(AND(Data!$N$7=2,Data!C127&lt;&gt;""),Data!C127,IF(AND(Data!$N$7=3,Data!D127&lt;&gt;""),Data!D127,IF(AND(Data!$N$7=4,Data!E127&lt;&gt;""),Data!E127,IF(AND(Data!$N$7=5,Data!F127&lt;&gt;""),Data!F127,IF(AND(Data!$N$7=6,Data!G127&lt;&gt;""),Data!G127,IF(AND(Data!$N$7=7,Data!H127&lt;&gt;""),Data!H127,IF(AND(Data!$N$7=8,Data!I127&lt;&gt;""),Data!I127,IF(AND(Data!$N$7=9,Data!J127&lt;&gt;""),Data!J127,IF(AND(Data!$N$7=10,Data!K127&lt;&gt;""),Data!K127,""))))))))))</f>
        <v/>
      </c>
    </row>
    <row r="132" spans="2:13" x14ac:dyDescent="0.15">
      <c r="B132" s="38" t="str">
        <f>IF(AND(Data!$N$7=1,Data!B128&lt;&gt;""),Data!B128,IF(AND(Data!$N$7=2,Data!C128&lt;&gt;""),Data!C128,IF(AND(Data!$N$7=3,Data!D128&lt;&gt;""),Data!D128,IF(AND(Data!$N$7=4,Data!E128&lt;&gt;""),Data!E128,IF(AND(Data!$N$7=5,Data!F128&lt;&gt;""),Data!F128,IF(AND(Data!$N$7=6,Data!G128&lt;&gt;""),Data!G128,IF(AND(Data!$N$7=7,Data!H128&lt;&gt;""),Data!H128,IF(AND(Data!$N$7=8,Data!I128&lt;&gt;""),Data!I128,IF(AND(Data!$N$7=9,Data!J128&lt;&gt;""),Data!J128,IF(AND(Data!$N$7=10,Data!K128&lt;&gt;""),Data!K128,""))))))))))</f>
        <v/>
      </c>
      <c r="M132" s="1"/>
    </row>
    <row r="133" spans="2:13" x14ac:dyDescent="0.15">
      <c r="B133" s="38" t="str">
        <f>IF(AND(Data!$N$7=1,Data!B129&lt;&gt;""),Data!B129,IF(AND(Data!$N$7=2,Data!C129&lt;&gt;""),Data!C129,IF(AND(Data!$N$7=3,Data!D129&lt;&gt;""),Data!D129,IF(AND(Data!$N$7=4,Data!E129&lt;&gt;""),Data!E129,IF(AND(Data!$N$7=5,Data!F129&lt;&gt;""),Data!F129,IF(AND(Data!$N$7=6,Data!G129&lt;&gt;""),Data!G129,IF(AND(Data!$N$7=7,Data!H129&lt;&gt;""),Data!H129,IF(AND(Data!$N$7=8,Data!I129&lt;&gt;""),Data!I129,IF(AND(Data!$N$7=9,Data!J129&lt;&gt;""),Data!J129,IF(AND(Data!$N$7=10,Data!K129&lt;&gt;""),Data!K129,""))))))))))</f>
        <v/>
      </c>
    </row>
    <row r="134" spans="2:13" x14ac:dyDescent="0.15">
      <c r="B134" s="38" t="str">
        <f>IF(AND(Data!$N$7=1,Data!B130&lt;&gt;""),Data!B130,IF(AND(Data!$N$7=2,Data!C130&lt;&gt;""),Data!C130,IF(AND(Data!$N$7=3,Data!D130&lt;&gt;""),Data!D130,IF(AND(Data!$N$7=4,Data!E130&lt;&gt;""),Data!E130,IF(AND(Data!$N$7=5,Data!F130&lt;&gt;""),Data!F130,IF(AND(Data!$N$7=6,Data!G130&lt;&gt;""),Data!G130,IF(AND(Data!$N$7=7,Data!H130&lt;&gt;""),Data!H130,IF(AND(Data!$N$7=8,Data!I130&lt;&gt;""),Data!I130,IF(AND(Data!$N$7=9,Data!J130&lt;&gt;""),Data!J130,IF(AND(Data!$N$7=10,Data!K130&lt;&gt;""),Data!K130,""))))))))))</f>
        <v/>
      </c>
    </row>
    <row r="135" spans="2:13" x14ac:dyDescent="0.15">
      <c r="B135" s="38" t="str">
        <f>IF(AND(Data!$N$7=1,Data!B131&lt;&gt;""),Data!B131,IF(AND(Data!$N$7=2,Data!C131&lt;&gt;""),Data!C131,IF(AND(Data!$N$7=3,Data!D131&lt;&gt;""),Data!D131,IF(AND(Data!$N$7=4,Data!E131&lt;&gt;""),Data!E131,IF(AND(Data!$N$7=5,Data!F131&lt;&gt;""),Data!F131,IF(AND(Data!$N$7=6,Data!G131&lt;&gt;""),Data!G131,IF(AND(Data!$N$7=7,Data!H131&lt;&gt;""),Data!H131,IF(AND(Data!$N$7=8,Data!I131&lt;&gt;""),Data!I131,IF(AND(Data!$N$7=9,Data!J131&lt;&gt;""),Data!J131,IF(AND(Data!$N$7=10,Data!K131&lt;&gt;""),Data!K131,""))))))))))</f>
        <v/>
      </c>
      <c r="M135" s="1"/>
    </row>
    <row r="136" spans="2:13" x14ac:dyDescent="0.15">
      <c r="B136" s="38" t="str">
        <f>IF(AND(Data!$N$7=1,Data!B132&lt;&gt;""),Data!B132,IF(AND(Data!$N$7=2,Data!C132&lt;&gt;""),Data!C132,IF(AND(Data!$N$7=3,Data!D132&lt;&gt;""),Data!D132,IF(AND(Data!$N$7=4,Data!E132&lt;&gt;""),Data!E132,IF(AND(Data!$N$7=5,Data!F132&lt;&gt;""),Data!F132,IF(AND(Data!$N$7=6,Data!G132&lt;&gt;""),Data!G132,IF(AND(Data!$N$7=7,Data!H132&lt;&gt;""),Data!H132,IF(AND(Data!$N$7=8,Data!I132&lt;&gt;""),Data!I132,IF(AND(Data!$N$7=9,Data!J132&lt;&gt;""),Data!J132,IF(AND(Data!$N$7=10,Data!K132&lt;&gt;""),Data!K132,""))))))))))</f>
        <v/>
      </c>
    </row>
    <row r="137" spans="2:13" x14ac:dyDescent="0.15">
      <c r="B137" s="38" t="str">
        <f>IF(AND(Data!$N$7=1,Data!B133&lt;&gt;""),Data!B133,IF(AND(Data!$N$7=2,Data!C133&lt;&gt;""),Data!C133,IF(AND(Data!$N$7=3,Data!D133&lt;&gt;""),Data!D133,IF(AND(Data!$N$7=4,Data!E133&lt;&gt;""),Data!E133,IF(AND(Data!$N$7=5,Data!F133&lt;&gt;""),Data!F133,IF(AND(Data!$N$7=6,Data!G133&lt;&gt;""),Data!G133,IF(AND(Data!$N$7=7,Data!H133&lt;&gt;""),Data!H133,IF(AND(Data!$N$7=8,Data!I133&lt;&gt;""),Data!I133,IF(AND(Data!$N$7=9,Data!J133&lt;&gt;""),Data!J133,IF(AND(Data!$N$7=10,Data!K133&lt;&gt;""),Data!K133,""))))))))))</f>
        <v/>
      </c>
    </row>
    <row r="138" spans="2:13" x14ac:dyDescent="0.15">
      <c r="B138" s="38" t="str">
        <f>IF(AND(Data!$N$7=1,Data!B134&lt;&gt;""),Data!B134,IF(AND(Data!$N$7=2,Data!C134&lt;&gt;""),Data!C134,IF(AND(Data!$N$7=3,Data!D134&lt;&gt;""),Data!D134,IF(AND(Data!$N$7=4,Data!E134&lt;&gt;""),Data!E134,IF(AND(Data!$N$7=5,Data!F134&lt;&gt;""),Data!F134,IF(AND(Data!$N$7=6,Data!G134&lt;&gt;""),Data!G134,IF(AND(Data!$N$7=7,Data!H134&lt;&gt;""),Data!H134,IF(AND(Data!$N$7=8,Data!I134&lt;&gt;""),Data!I134,IF(AND(Data!$N$7=9,Data!J134&lt;&gt;""),Data!J134,IF(AND(Data!$N$7=10,Data!K134&lt;&gt;""),Data!K134,""))))))))))</f>
        <v/>
      </c>
      <c r="M138" s="1"/>
    </row>
    <row r="139" spans="2:13" x14ac:dyDescent="0.15">
      <c r="B139" s="38" t="str">
        <f>IF(AND(Data!$N$7=1,Data!B135&lt;&gt;""),Data!B135,IF(AND(Data!$N$7=2,Data!C135&lt;&gt;""),Data!C135,IF(AND(Data!$N$7=3,Data!D135&lt;&gt;""),Data!D135,IF(AND(Data!$N$7=4,Data!E135&lt;&gt;""),Data!E135,IF(AND(Data!$N$7=5,Data!F135&lt;&gt;""),Data!F135,IF(AND(Data!$N$7=6,Data!G135&lt;&gt;""),Data!G135,IF(AND(Data!$N$7=7,Data!H135&lt;&gt;""),Data!H135,IF(AND(Data!$N$7=8,Data!I135&lt;&gt;""),Data!I135,IF(AND(Data!$N$7=9,Data!J135&lt;&gt;""),Data!J135,IF(AND(Data!$N$7=10,Data!K135&lt;&gt;""),Data!K135,""))))))))))</f>
        <v/>
      </c>
    </row>
    <row r="140" spans="2:13" x14ac:dyDescent="0.15">
      <c r="B140" s="38" t="str">
        <f>IF(AND(Data!$N$7=1,Data!B136&lt;&gt;""),Data!B136,IF(AND(Data!$N$7=2,Data!C136&lt;&gt;""),Data!C136,IF(AND(Data!$N$7=3,Data!D136&lt;&gt;""),Data!D136,IF(AND(Data!$N$7=4,Data!E136&lt;&gt;""),Data!E136,IF(AND(Data!$N$7=5,Data!F136&lt;&gt;""),Data!F136,IF(AND(Data!$N$7=6,Data!G136&lt;&gt;""),Data!G136,IF(AND(Data!$N$7=7,Data!H136&lt;&gt;""),Data!H136,IF(AND(Data!$N$7=8,Data!I136&lt;&gt;""),Data!I136,IF(AND(Data!$N$7=9,Data!J136&lt;&gt;""),Data!J136,IF(AND(Data!$N$7=10,Data!K136&lt;&gt;""),Data!K136,""))))))))))</f>
        <v/>
      </c>
    </row>
    <row r="141" spans="2:13" x14ac:dyDescent="0.15">
      <c r="B141" s="38" t="str">
        <f>IF(AND(Data!$N$7=1,Data!B137&lt;&gt;""),Data!B137,IF(AND(Data!$N$7=2,Data!C137&lt;&gt;""),Data!C137,IF(AND(Data!$N$7=3,Data!D137&lt;&gt;""),Data!D137,IF(AND(Data!$N$7=4,Data!E137&lt;&gt;""),Data!E137,IF(AND(Data!$N$7=5,Data!F137&lt;&gt;""),Data!F137,IF(AND(Data!$N$7=6,Data!G137&lt;&gt;""),Data!G137,IF(AND(Data!$N$7=7,Data!H137&lt;&gt;""),Data!H137,IF(AND(Data!$N$7=8,Data!I137&lt;&gt;""),Data!I137,IF(AND(Data!$N$7=9,Data!J137&lt;&gt;""),Data!J137,IF(AND(Data!$N$7=10,Data!K137&lt;&gt;""),Data!K137,""))))))))))</f>
        <v/>
      </c>
      <c r="M141" s="1"/>
    </row>
    <row r="142" spans="2:13" x14ac:dyDescent="0.15">
      <c r="B142" s="38" t="str">
        <f>IF(AND(Data!$N$7=1,Data!B138&lt;&gt;""),Data!B138,IF(AND(Data!$N$7=2,Data!C138&lt;&gt;""),Data!C138,IF(AND(Data!$N$7=3,Data!D138&lt;&gt;""),Data!D138,IF(AND(Data!$N$7=4,Data!E138&lt;&gt;""),Data!E138,IF(AND(Data!$N$7=5,Data!F138&lt;&gt;""),Data!F138,IF(AND(Data!$N$7=6,Data!G138&lt;&gt;""),Data!G138,IF(AND(Data!$N$7=7,Data!H138&lt;&gt;""),Data!H138,IF(AND(Data!$N$7=8,Data!I138&lt;&gt;""),Data!I138,IF(AND(Data!$N$7=9,Data!J138&lt;&gt;""),Data!J138,IF(AND(Data!$N$7=10,Data!K138&lt;&gt;""),Data!K138,""))))))))))</f>
        <v/>
      </c>
    </row>
    <row r="143" spans="2:13" x14ac:dyDescent="0.15">
      <c r="B143" s="38" t="str">
        <f>IF(AND(Data!$N$7=1,Data!B139&lt;&gt;""),Data!B139,IF(AND(Data!$N$7=2,Data!C139&lt;&gt;""),Data!C139,IF(AND(Data!$N$7=3,Data!D139&lt;&gt;""),Data!D139,IF(AND(Data!$N$7=4,Data!E139&lt;&gt;""),Data!E139,IF(AND(Data!$N$7=5,Data!F139&lt;&gt;""),Data!F139,IF(AND(Data!$N$7=6,Data!G139&lt;&gt;""),Data!G139,IF(AND(Data!$N$7=7,Data!H139&lt;&gt;""),Data!H139,IF(AND(Data!$N$7=8,Data!I139&lt;&gt;""),Data!I139,IF(AND(Data!$N$7=9,Data!J139&lt;&gt;""),Data!J139,IF(AND(Data!$N$7=10,Data!K139&lt;&gt;""),Data!K139,""))))))))))</f>
        <v/>
      </c>
    </row>
    <row r="144" spans="2:13" x14ac:dyDescent="0.15">
      <c r="B144" s="38" t="str">
        <f>IF(AND(Data!$N$7=1,Data!B140&lt;&gt;""),Data!B140,IF(AND(Data!$N$7=2,Data!C140&lt;&gt;""),Data!C140,IF(AND(Data!$N$7=3,Data!D140&lt;&gt;""),Data!D140,IF(AND(Data!$N$7=4,Data!E140&lt;&gt;""),Data!E140,IF(AND(Data!$N$7=5,Data!F140&lt;&gt;""),Data!F140,IF(AND(Data!$N$7=6,Data!G140&lt;&gt;""),Data!G140,IF(AND(Data!$N$7=7,Data!H140&lt;&gt;""),Data!H140,IF(AND(Data!$N$7=8,Data!I140&lt;&gt;""),Data!I140,IF(AND(Data!$N$7=9,Data!J140&lt;&gt;""),Data!J140,IF(AND(Data!$N$7=10,Data!K140&lt;&gt;""),Data!K140,""))))))))))</f>
        <v/>
      </c>
      <c r="M144" s="1"/>
    </row>
    <row r="145" spans="2:13" x14ac:dyDescent="0.15">
      <c r="B145" s="38" t="str">
        <f>IF(AND(Data!$N$7=1,Data!B141&lt;&gt;""),Data!B141,IF(AND(Data!$N$7=2,Data!C141&lt;&gt;""),Data!C141,IF(AND(Data!$N$7=3,Data!D141&lt;&gt;""),Data!D141,IF(AND(Data!$N$7=4,Data!E141&lt;&gt;""),Data!E141,IF(AND(Data!$N$7=5,Data!F141&lt;&gt;""),Data!F141,IF(AND(Data!$N$7=6,Data!G141&lt;&gt;""),Data!G141,IF(AND(Data!$N$7=7,Data!H141&lt;&gt;""),Data!H141,IF(AND(Data!$N$7=8,Data!I141&lt;&gt;""),Data!I141,IF(AND(Data!$N$7=9,Data!J141&lt;&gt;""),Data!J141,IF(AND(Data!$N$7=10,Data!K141&lt;&gt;""),Data!K141,""))))))))))</f>
        <v/>
      </c>
    </row>
    <row r="146" spans="2:13" x14ac:dyDescent="0.15">
      <c r="B146" s="38" t="str">
        <f>IF(AND(Data!$N$7=1,Data!B142&lt;&gt;""),Data!B142,IF(AND(Data!$N$7=2,Data!C142&lt;&gt;""),Data!C142,IF(AND(Data!$N$7=3,Data!D142&lt;&gt;""),Data!D142,IF(AND(Data!$N$7=4,Data!E142&lt;&gt;""),Data!E142,IF(AND(Data!$N$7=5,Data!F142&lt;&gt;""),Data!F142,IF(AND(Data!$N$7=6,Data!G142&lt;&gt;""),Data!G142,IF(AND(Data!$N$7=7,Data!H142&lt;&gt;""),Data!H142,IF(AND(Data!$N$7=8,Data!I142&lt;&gt;""),Data!I142,IF(AND(Data!$N$7=9,Data!J142&lt;&gt;""),Data!J142,IF(AND(Data!$N$7=10,Data!K142&lt;&gt;""),Data!K142,""))))))))))</f>
        <v/>
      </c>
    </row>
    <row r="147" spans="2:13" x14ac:dyDescent="0.15">
      <c r="B147" s="38" t="str">
        <f>IF(AND(Data!$N$7=1,Data!B143&lt;&gt;""),Data!B143,IF(AND(Data!$N$7=2,Data!C143&lt;&gt;""),Data!C143,IF(AND(Data!$N$7=3,Data!D143&lt;&gt;""),Data!D143,IF(AND(Data!$N$7=4,Data!E143&lt;&gt;""),Data!E143,IF(AND(Data!$N$7=5,Data!F143&lt;&gt;""),Data!F143,IF(AND(Data!$N$7=6,Data!G143&lt;&gt;""),Data!G143,IF(AND(Data!$N$7=7,Data!H143&lt;&gt;""),Data!H143,IF(AND(Data!$N$7=8,Data!I143&lt;&gt;""),Data!I143,IF(AND(Data!$N$7=9,Data!J143&lt;&gt;""),Data!J143,IF(AND(Data!$N$7=10,Data!K143&lt;&gt;""),Data!K143,""))))))))))</f>
        <v/>
      </c>
      <c r="M147" s="1"/>
    </row>
    <row r="148" spans="2:13" x14ac:dyDescent="0.15">
      <c r="B148" s="38" t="str">
        <f>IF(AND(Data!$N$7=1,Data!B144&lt;&gt;""),Data!B144,IF(AND(Data!$N$7=2,Data!C144&lt;&gt;""),Data!C144,IF(AND(Data!$N$7=3,Data!D144&lt;&gt;""),Data!D144,IF(AND(Data!$N$7=4,Data!E144&lt;&gt;""),Data!E144,IF(AND(Data!$N$7=5,Data!F144&lt;&gt;""),Data!F144,IF(AND(Data!$N$7=6,Data!G144&lt;&gt;""),Data!G144,IF(AND(Data!$N$7=7,Data!H144&lt;&gt;""),Data!H144,IF(AND(Data!$N$7=8,Data!I144&lt;&gt;""),Data!I144,IF(AND(Data!$N$7=9,Data!J144&lt;&gt;""),Data!J144,IF(AND(Data!$N$7=10,Data!K144&lt;&gt;""),Data!K144,""))))))))))</f>
        <v/>
      </c>
    </row>
    <row r="149" spans="2:13" x14ac:dyDescent="0.15">
      <c r="B149" s="38" t="str">
        <f>IF(AND(Data!$N$7=1,Data!B145&lt;&gt;""),Data!B145,IF(AND(Data!$N$7=2,Data!C145&lt;&gt;""),Data!C145,IF(AND(Data!$N$7=3,Data!D145&lt;&gt;""),Data!D145,IF(AND(Data!$N$7=4,Data!E145&lt;&gt;""),Data!E145,IF(AND(Data!$N$7=5,Data!F145&lt;&gt;""),Data!F145,IF(AND(Data!$N$7=6,Data!G145&lt;&gt;""),Data!G145,IF(AND(Data!$N$7=7,Data!H145&lt;&gt;""),Data!H145,IF(AND(Data!$N$7=8,Data!I145&lt;&gt;""),Data!I145,IF(AND(Data!$N$7=9,Data!J145&lt;&gt;""),Data!J145,IF(AND(Data!$N$7=10,Data!K145&lt;&gt;""),Data!K145,""))))))))))</f>
        <v/>
      </c>
    </row>
    <row r="150" spans="2:13" x14ac:dyDescent="0.15">
      <c r="B150" s="38" t="str">
        <f>IF(AND(Data!$N$7=1,Data!B146&lt;&gt;""),Data!B146,IF(AND(Data!$N$7=2,Data!C146&lt;&gt;""),Data!C146,IF(AND(Data!$N$7=3,Data!D146&lt;&gt;""),Data!D146,IF(AND(Data!$N$7=4,Data!E146&lt;&gt;""),Data!E146,IF(AND(Data!$N$7=5,Data!F146&lt;&gt;""),Data!F146,IF(AND(Data!$N$7=6,Data!G146&lt;&gt;""),Data!G146,IF(AND(Data!$N$7=7,Data!H146&lt;&gt;""),Data!H146,IF(AND(Data!$N$7=8,Data!I146&lt;&gt;""),Data!I146,IF(AND(Data!$N$7=9,Data!J146&lt;&gt;""),Data!J146,IF(AND(Data!$N$7=10,Data!K146&lt;&gt;""),Data!K146,""))))))))))</f>
        <v/>
      </c>
      <c r="M150" s="1"/>
    </row>
    <row r="151" spans="2:13" x14ac:dyDescent="0.15">
      <c r="B151" s="38" t="str">
        <f>IF(AND(Data!$N$7=1,Data!B147&lt;&gt;""),Data!B147,IF(AND(Data!$N$7=2,Data!C147&lt;&gt;""),Data!C147,IF(AND(Data!$N$7=3,Data!D147&lt;&gt;""),Data!D147,IF(AND(Data!$N$7=4,Data!E147&lt;&gt;""),Data!E147,IF(AND(Data!$N$7=5,Data!F147&lt;&gt;""),Data!F147,IF(AND(Data!$N$7=6,Data!G147&lt;&gt;""),Data!G147,IF(AND(Data!$N$7=7,Data!H147&lt;&gt;""),Data!H147,IF(AND(Data!$N$7=8,Data!I147&lt;&gt;""),Data!I147,IF(AND(Data!$N$7=9,Data!J147&lt;&gt;""),Data!J147,IF(AND(Data!$N$7=10,Data!K147&lt;&gt;""),Data!K147,""))))))))))</f>
        <v/>
      </c>
    </row>
    <row r="152" spans="2:13" x14ac:dyDescent="0.15">
      <c r="B152" s="38" t="str">
        <f>IF(AND(Data!$N$7=1,Data!B148&lt;&gt;""),Data!B148,IF(AND(Data!$N$7=2,Data!C148&lt;&gt;""),Data!C148,IF(AND(Data!$N$7=3,Data!D148&lt;&gt;""),Data!D148,IF(AND(Data!$N$7=4,Data!E148&lt;&gt;""),Data!E148,IF(AND(Data!$N$7=5,Data!F148&lt;&gt;""),Data!F148,IF(AND(Data!$N$7=6,Data!G148&lt;&gt;""),Data!G148,IF(AND(Data!$N$7=7,Data!H148&lt;&gt;""),Data!H148,IF(AND(Data!$N$7=8,Data!I148&lt;&gt;""),Data!I148,IF(AND(Data!$N$7=9,Data!J148&lt;&gt;""),Data!J148,IF(AND(Data!$N$7=10,Data!K148&lt;&gt;""),Data!K148,""))))))))))</f>
        <v/>
      </c>
    </row>
    <row r="153" spans="2:13" x14ac:dyDescent="0.15">
      <c r="B153" s="38" t="str">
        <f>IF(AND(Data!$N$7=1,Data!B149&lt;&gt;""),Data!B149,IF(AND(Data!$N$7=2,Data!C149&lt;&gt;""),Data!C149,IF(AND(Data!$N$7=3,Data!D149&lt;&gt;""),Data!D149,IF(AND(Data!$N$7=4,Data!E149&lt;&gt;""),Data!E149,IF(AND(Data!$N$7=5,Data!F149&lt;&gt;""),Data!F149,IF(AND(Data!$N$7=6,Data!G149&lt;&gt;""),Data!G149,IF(AND(Data!$N$7=7,Data!H149&lt;&gt;""),Data!H149,IF(AND(Data!$N$7=8,Data!I149&lt;&gt;""),Data!I149,IF(AND(Data!$N$7=9,Data!J149&lt;&gt;""),Data!J149,IF(AND(Data!$N$7=10,Data!K149&lt;&gt;""),Data!K149,""))))))))))</f>
        <v/>
      </c>
      <c r="M153" s="1"/>
    </row>
    <row r="154" spans="2:13" x14ac:dyDescent="0.15">
      <c r="B154" s="38" t="str">
        <f>IF(AND(Data!$N$7=1,Data!B150&lt;&gt;""),Data!B150,IF(AND(Data!$N$7=2,Data!C150&lt;&gt;""),Data!C150,IF(AND(Data!$N$7=3,Data!D150&lt;&gt;""),Data!D150,IF(AND(Data!$N$7=4,Data!E150&lt;&gt;""),Data!E150,IF(AND(Data!$N$7=5,Data!F150&lt;&gt;""),Data!F150,IF(AND(Data!$N$7=6,Data!G150&lt;&gt;""),Data!G150,IF(AND(Data!$N$7=7,Data!H150&lt;&gt;""),Data!H150,IF(AND(Data!$N$7=8,Data!I150&lt;&gt;""),Data!I150,IF(AND(Data!$N$7=9,Data!J150&lt;&gt;""),Data!J150,IF(AND(Data!$N$7=10,Data!K150&lt;&gt;""),Data!K150,""))))))))))</f>
        <v/>
      </c>
    </row>
    <row r="155" spans="2:13" x14ac:dyDescent="0.15">
      <c r="B155" s="38" t="str">
        <f>IF(AND(Data!$N$7=1,Data!B151&lt;&gt;""),Data!B151,IF(AND(Data!$N$7=2,Data!C151&lt;&gt;""),Data!C151,IF(AND(Data!$N$7=3,Data!D151&lt;&gt;""),Data!D151,IF(AND(Data!$N$7=4,Data!E151&lt;&gt;""),Data!E151,IF(AND(Data!$N$7=5,Data!F151&lt;&gt;""),Data!F151,IF(AND(Data!$N$7=6,Data!G151&lt;&gt;""),Data!G151,IF(AND(Data!$N$7=7,Data!H151&lt;&gt;""),Data!H151,IF(AND(Data!$N$7=8,Data!I151&lt;&gt;""),Data!I151,IF(AND(Data!$N$7=9,Data!J151&lt;&gt;""),Data!J151,IF(AND(Data!$N$7=10,Data!K151&lt;&gt;""),Data!K151,""))))))))))</f>
        <v/>
      </c>
    </row>
    <row r="156" spans="2:13" x14ac:dyDescent="0.15">
      <c r="B156" s="38" t="str">
        <f>IF(AND(Data!$N$7=1,Data!B152&lt;&gt;""),Data!B152,IF(AND(Data!$N$7=2,Data!C152&lt;&gt;""),Data!C152,IF(AND(Data!$N$7=3,Data!D152&lt;&gt;""),Data!D152,IF(AND(Data!$N$7=4,Data!E152&lt;&gt;""),Data!E152,IF(AND(Data!$N$7=5,Data!F152&lt;&gt;""),Data!F152,IF(AND(Data!$N$7=6,Data!G152&lt;&gt;""),Data!G152,IF(AND(Data!$N$7=7,Data!H152&lt;&gt;""),Data!H152,IF(AND(Data!$N$7=8,Data!I152&lt;&gt;""),Data!I152,IF(AND(Data!$N$7=9,Data!J152&lt;&gt;""),Data!J152,IF(AND(Data!$N$7=10,Data!K152&lt;&gt;""),Data!K152,""))))))))))</f>
        <v/>
      </c>
      <c r="M156" s="1"/>
    </row>
    <row r="157" spans="2:13" x14ac:dyDescent="0.15">
      <c r="B157" s="38" t="str">
        <f>IF(AND(Data!$N$7=1,Data!B153&lt;&gt;""),Data!B153,IF(AND(Data!$N$7=2,Data!C153&lt;&gt;""),Data!C153,IF(AND(Data!$N$7=3,Data!D153&lt;&gt;""),Data!D153,IF(AND(Data!$N$7=4,Data!E153&lt;&gt;""),Data!E153,IF(AND(Data!$N$7=5,Data!F153&lt;&gt;""),Data!F153,IF(AND(Data!$N$7=6,Data!G153&lt;&gt;""),Data!G153,IF(AND(Data!$N$7=7,Data!H153&lt;&gt;""),Data!H153,IF(AND(Data!$N$7=8,Data!I153&lt;&gt;""),Data!I153,IF(AND(Data!$N$7=9,Data!J153&lt;&gt;""),Data!J153,IF(AND(Data!$N$7=10,Data!K153&lt;&gt;""),Data!K153,""))))))))))</f>
        <v/>
      </c>
    </row>
    <row r="158" spans="2:13" x14ac:dyDescent="0.15">
      <c r="B158" s="38" t="str">
        <f>IF(AND(Data!$N$7=1,Data!B154&lt;&gt;""),Data!B154,IF(AND(Data!$N$7=2,Data!C154&lt;&gt;""),Data!C154,IF(AND(Data!$N$7=3,Data!D154&lt;&gt;""),Data!D154,IF(AND(Data!$N$7=4,Data!E154&lt;&gt;""),Data!E154,IF(AND(Data!$N$7=5,Data!F154&lt;&gt;""),Data!F154,IF(AND(Data!$N$7=6,Data!G154&lt;&gt;""),Data!G154,IF(AND(Data!$N$7=7,Data!H154&lt;&gt;""),Data!H154,IF(AND(Data!$N$7=8,Data!I154&lt;&gt;""),Data!I154,IF(AND(Data!$N$7=9,Data!J154&lt;&gt;""),Data!J154,IF(AND(Data!$N$7=10,Data!K154&lt;&gt;""),Data!K154,""))))))))))</f>
        <v/>
      </c>
    </row>
    <row r="159" spans="2:13" x14ac:dyDescent="0.15">
      <c r="B159" s="38" t="str">
        <f>IF(AND(Data!$N$7=1,Data!B155&lt;&gt;""),Data!B155,IF(AND(Data!$N$7=2,Data!C155&lt;&gt;""),Data!C155,IF(AND(Data!$N$7=3,Data!D155&lt;&gt;""),Data!D155,IF(AND(Data!$N$7=4,Data!E155&lt;&gt;""),Data!E155,IF(AND(Data!$N$7=5,Data!F155&lt;&gt;""),Data!F155,IF(AND(Data!$N$7=6,Data!G155&lt;&gt;""),Data!G155,IF(AND(Data!$N$7=7,Data!H155&lt;&gt;""),Data!H155,IF(AND(Data!$N$7=8,Data!I155&lt;&gt;""),Data!I155,IF(AND(Data!$N$7=9,Data!J155&lt;&gt;""),Data!J155,IF(AND(Data!$N$7=10,Data!K155&lt;&gt;""),Data!K155,""))))))))))</f>
        <v/>
      </c>
      <c r="M159" s="1"/>
    </row>
    <row r="160" spans="2:13" x14ac:dyDescent="0.15">
      <c r="B160" s="38" t="str">
        <f>IF(AND(Data!$N$7=1,Data!B156&lt;&gt;""),Data!B156,IF(AND(Data!$N$7=2,Data!C156&lt;&gt;""),Data!C156,IF(AND(Data!$N$7=3,Data!D156&lt;&gt;""),Data!D156,IF(AND(Data!$N$7=4,Data!E156&lt;&gt;""),Data!E156,IF(AND(Data!$N$7=5,Data!F156&lt;&gt;""),Data!F156,IF(AND(Data!$N$7=6,Data!G156&lt;&gt;""),Data!G156,IF(AND(Data!$N$7=7,Data!H156&lt;&gt;""),Data!H156,IF(AND(Data!$N$7=8,Data!I156&lt;&gt;""),Data!I156,IF(AND(Data!$N$7=9,Data!J156&lt;&gt;""),Data!J156,IF(AND(Data!$N$7=10,Data!K156&lt;&gt;""),Data!K156,""))))))))))</f>
        <v/>
      </c>
    </row>
    <row r="161" spans="2:13" x14ac:dyDescent="0.15">
      <c r="B161" s="38" t="str">
        <f>IF(AND(Data!$N$7=1,Data!B157&lt;&gt;""),Data!B157,IF(AND(Data!$N$7=2,Data!C157&lt;&gt;""),Data!C157,IF(AND(Data!$N$7=3,Data!D157&lt;&gt;""),Data!D157,IF(AND(Data!$N$7=4,Data!E157&lt;&gt;""),Data!E157,IF(AND(Data!$N$7=5,Data!F157&lt;&gt;""),Data!F157,IF(AND(Data!$N$7=6,Data!G157&lt;&gt;""),Data!G157,IF(AND(Data!$N$7=7,Data!H157&lt;&gt;""),Data!H157,IF(AND(Data!$N$7=8,Data!I157&lt;&gt;""),Data!I157,IF(AND(Data!$N$7=9,Data!J157&lt;&gt;""),Data!J157,IF(AND(Data!$N$7=10,Data!K157&lt;&gt;""),Data!K157,""))))))))))</f>
        <v/>
      </c>
    </row>
    <row r="162" spans="2:13" x14ac:dyDescent="0.15">
      <c r="B162" s="38" t="str">
        <f>IF(AND(Data!$N$7=1,Data!B158&lt;&gt;""),Data!B158,IF(AND(Data!$N$7=2,Data!C158&lt;&gt;""),Data!C158,IF(AND(Data!$N$7=3,Data!D158&lt;&gt;""),Data!D158,IF(AND(Data!$N$7=4,Data!E158&lt;&gt;""),Data!E158,IF(AND(Data!$N$7=5,Data!F158&lt;&gt;""),Data!F158,IF(AND(Data!$N$7=6,Data!G158&lt;&gt;""),Data!G158,IF(AND(Data!$N$7=7,Data!H158&lt;&gt;""),Data!H158,IF(AND(Data!$N$7=8,Data!I158&lt;&gt;""),Data!I158,IF(AND(Data!$N$7=9,Data!J158&lt;&gt;""),Data!J158,IF(AND(Data!$N$7=10,Data!K158&lt;&gt;""),Data!K158,""))))))))))</f>
        <v/>
      </c>
      <c r="M162" s="1"/>
    </row>
    <row r="163" spans="2:13" x14ac:dyDescent="0.15">
      <c r="B163" s="38" t="str">
        <f>IF(AND(Data!$N$7=1,Data!B159&lt;&gt;""),Data!B159,IF(AND(Data!$N$7=2,Data!C159&lt;&gt;""),Data!C159,IF(AND(Data!$N$7=3,Data!D159&lt;&gt;""),Data!D159,IF(AND(Data!$N$7=4,Data!E159&lt;&gt;""),Data!E159,IF(AND(Data!$N$7=5,Data!F159&lt;&gt;""),Data!F159,IF(AND(Data!$N$7=6,Data!G159&lt;&gt;""),Data!G159,IF(AND(Data!$N$7=7,Data!H159&lt;&gt;""),Data!H159,IF(AND(Data!$N$7=8,Data!I159&lt;&gt;""),Data!I159,IF(AND(Data!$N$7=9,Data!J159&lt;&gt;""),Data!J159,IF(AND(Data!$N$7=10,Data!K159&lt;&gt;""),Data!K159,""))))))))))</f>
        <v/>
      </c>
    </row>
    <row r="164" spans="2:13" x14ac:dyDescent="0.15">
      <c r="B164" s="38" t="str">
        <f>IF(AND(Data!$N$7=1,Data!B160&lt;&gt;""),Data!B160,IF(AND(Data!$N$7=2,Data!C160&lt;&gt;""),Data!C160,IF(AND(Data!$N$7=3,Data!D160&lt;&gt;""),Data!D160,IF(AND(Data!$N$7=4,Data!E160&lt;&gt;""),Data!E160,IF(AND(Data!$N$7=5,Data!F160&lt;&gt;""),Data!F160,IF(AND(Data!$N$7=6,Data!G160&lt;&gt;""),Data!G160,IF(AND(Data!$N$7=7,Data!H160&lt;&gt;""),Data!H160,IF(AND(Data!$N$7=8,Data!I160&lt;&gt;""),Data!I160,IF(AND(Data!$N$7=9,Data!J160&lt;&gt;""),Data!J160,IF(AND(Data!$N$7=10,Data!K160&lt;&gt;""),Data!K160,""))))))))))</f>
        <v/>
      </c>
    </row>
    <row r="165" spans="2:13" x14ac:dyDescent="0.15">
      <c r="B165" s="38" t="str">
        <f>IF(AND(Data!$N$7=1,Data!B161&lt;&gt;""),Data!B161,IF(AND(Data!$N$7=2,Data!C161&lt;&gt;""),Data!C161,IF(AND(Data!$N$7=3,Data!D161&lt;&gt;""),Data!D161,IF(AND(Data!$N$7=4,Data!E161&lt;&gt;""),Data!E161,IF(AND(Data!$N$7=5,Data!F161&lt;&gt;""),Data!F161,IF(AND(Data!$N$7=6,Data!G161&lt;&gt;""),Data!G161,IF(AND(Data!$N$7=7,Data!H161&lt;&gt;""),Data!H161,IF(AND(Data!$N$7=8,Data!I161&lt;&gt;""),Data!I161,IF(AND(Data!$N$7=9,Data!J161&lt;&gt;""),Data!J161,IF(AND(Data!$N$7=10,Data!K161&lt;&gt;""),Data!K161,""))))))))))</f>
        <v/>
      </c>
      <c r="M165" s="1"/>
    </row>
    <row r="166" spans="2:13" x14ac:dyDescent="0.15">
      <c r="B166" s="38" t="str">
        <f>IF(AND(Data!$N$7=1,Data!B162&lt;&gt;""),Data!B162,IF(AND(Data!$N$7=2,Data!C162&lt;&gt;""),Data!C162,IF(AND(Data!$N$7=3,Data!D162&lt;&gt;""),Data!D162,IF(AND(Data!$N$7=4,Data!E162&lt;&gt;""),Data!E162,IF(AND(Data!$N$7=5,Data!F162&lt;&gt;""),Data!F162,IF(AND(Data!$N$7=6,Data!G162&lt;&gt;""),Data!G162,IF(AND(Data!$N$7=7,Data!H162&lt;&gt;""),Data!H162,IF(AND(Data!$N$7=8,Data!I162&lt;&gt;""),Data!I162,IF(AND(Data!$N$7=9,Data!J162&lt;&gt;""),Data!J162,IF(AND(Data!$N$7=10,Data!K162&lt;&gt;""),Data!K162,""))))))))))</f>
        <v/>
      </c>
    </row>
    <row r="167" spans="2:13" x14ac:dyDescent="0.15">
      <c r="B167" s="38" t="str">
        <f>IF(AND(Data!$N$7=1,Data!B163&lt;&gt;""),Data!B163,IF(AND(Data!$N$7=2,Data!C163&lt;&gt;""),Data!C163,IF(AND(Data!$N$7=3,Data!D163&lt;&gt;""),Data!D163,IF(AND(Data!$N$7=4,Data!E163&lt;&gt;""),Data!E163,IF(AND(Data!$N$7=5,Data!F163&lt;&gt;""),Data!F163,IF(AND(Data!$N$7=6,Data!G163&lt;&gt;""),Data!G163,IF(AND(Data!$N$7=7,Data!H163&lt;&gt;""),Data!H163,IF(AND(Data!$N$7=8,Data!I163&lt;&gt;""),Data!I163,IF(AND(Data!$N$7=9,Data!J163&lt;&gt;""),Data!J163,IF(AND(Data!$N$7=10,Data!K163&lt;&gt;""),Data!K163,""))))))))))</f>
        <v/>
      </c>
    </row>
    <row r="168" spans="2:13" x14ac:dyDescent="0.15">
      <c r="B168" s="38" t="str">
        <f>IF(AND(Data!$N$7=1,Data!B164&lt;&gt;""),Data!B164,IF(AND(Data!$N$7=2,Data!C164&lt;&gt;""),Data!C164,IF(AND(Data!$N$7=3,Data!D164&lt;&gt;""),Data!D164,IF(AND(Data!$N$7=4,Data!E164&lt;&gt;""),Data!E164,IF(AND(Data!$N$7=5,Data!F164&lt;&gt;""),Data!F164,IF(AND(Data!$N$7=6,Data!G164&lt;&gt;""),Data!G164,IF(AND(Data!$N$7=7,Data!H164&lt;&gt;""),Data!H164,IF(AND(Data!$N$7=8,Data!I164&lt;&gt;""),Data!I164,IF(AND(Data!$N$7=9,Data!J164&lt;&gt;""),Data!J164,IF(AND(Data!$N$7=10,Data!K164&lt;&gt;""),Data!K164,""))))))))))</f>
        <v/>
      </c>
      <c r="M168" s="1"/>
    </row>
    <row r="169" spans="2:13" x14ac:dyDescent="0.15">
      <c r="B169" s="38" t="str">
        <f>IF(AND(Data!$N$7=1,Data!B165&lt;&gt;""),Data!B165,IF(AND(Data!$N$7=2,Data!C165&lt;&gt;""),Data!C165,IF(AND(Data!$N$7=3,Data!D165&lt;&gt;""),Data!D165,IF(AND(Data!$N$7=4,Data!E165&lt;&gt;""),Data!E165,IF(AND(Data!$N$7=5,Data!F165&lt;&gt;""),Data!F165,IF(AND(Data!$N$7=6,Data!G165&lt;&gt;""),Data!G165,IF(AND(Data!$N$7=7,Data!H165&lt;&gt;""),Data!H165,IF(AND(Data!$N$7=8,Data!I165&lt;&gt;""),Data!I165,IF(AND(Data!$N$7=9,Data!J165&lt;&gt;""),Data!J165,IF(AND(Data!$N$7=10,Data!K165&lt;&gt;""),Data!K165,""))))))))))</f>
        <v/>
      </c>
    </row>
    <row r="170" spans="2:13" x14ac:dyDescent="0.15">
      <c r="B170" s="38" t="str">
        <f>IF(AND(Data!$N$7=1,Data!B166&lt;&gt;""),Data!B166,IF(AND(Data!$N$7=2,Data!C166&lt;&gt;""),Data!C166,IF(AND(Data!$N$7=3,Data!D166&lt;&gt;""),Data!D166,IF(AND(Data!$N$7=4,Data!E166&lt;&gt;""),Data!E166,IF(AND(Data!$N$7=5,Data!F166&lt;&gt;""),Data!F166,IF(AND(Data!$N$7=6,Data!G166&lt;&gt;""),Data!G166,IF(AND(Data!$N$7=7,Data!H166&lt;&gt;""),Data!H166,IF(AND(Data!$N$7=8,Data!I166&lt;&gt;""),Data!I166,IF(AND(Data!$N$7=9,Data!J166&lt;&gt;""),Data!J166,IF(AND(Data!$N$7=10,Data!K166&lt;&gt;""),Data!K166,""))))))))))</f>
        <v/>
      </c>
    </row>
    <row r="171" spans="2:13" x14ac:dyDescent="0.15">
      <c r="B171" s="38" t="str">
        <f>IF(AND(Data!$N$7=1,Data!B167&lt;&gt;""),Data!B167,IF(AND(Data!$N$7=2,Data!C167&lt;&gt;""),Data!C167,IF(AND(Data!$N$7=3,Data!D167&lt;&gt;""),Data!D167,IF(AND(Data!$N$7=4,Data!E167&lt;&gt;""),Data!E167,IF(AND(Data!$N$7=5,Data!F167&lt;&gt;""),Data!F167,IF(AND(Data!$N$7=6,Data!G167&lt;&gt;""),Data!G167,IF(AND(Data!$N$7=7,Data!H167&lt;&gt;""),Data!H167,IF(AND(Data!$N$7=8,Data!I167&lt;&gt;""),Data!I167,IF(AND(Data!$N$7=9,Data!J167&lt;&gt;""),Data!J167,IF(AND(Data!$N$7=10,Data!K167&lt;&gt;""),Data!K167,""))))))))))</f>
        <v/>
      </c>
      <c r="M171" s="1"/>
    </row>
    <row r="172" spans="2:13" x14ac:dyDescent="0.15">
      <c r="B172" s="38" t="str">
        <f>IF(AND(Data!$N$7=1,Data!B168&lt;&gt;""),Data!B168,IF(AND(Data!$N$7=2,Data!C168&lt;&gt;""),Data!C168,IF(AND(Data!$N$7=3,Data!D168&lt;&gt;""),Data!D168,IF(AND(Data!$N$7=4,Data!E168&lt;&gt;""),Data!E168,IF(AND(Data!$N$7=5,Data!F168&lt;&gt;""),Data!F168,IF(AND(Data!$N$7=6,Data!G168&lt;&gt;""),Data!G168,IF(AND(Data!$N$7=7,Data!H168&lt;&gt;""),Data!H168,IF(AND(Data!$N$7=8,Data!I168&lt;&gt;""),Data!I168,IF(AND(Data!$N$7=9,Data!J168&lt;&gt;""),Data!J168,IF(AND(Data!$N$7=10,Data!K168&lt;&gt;""),Data!K168,""))))))))))</f>
        <v/>
      </c>
    </row>
    <row r="173" spans="2:13" x14ac:dyDescent="0.15">
      <c r="B173" s="38" t="str">
        <f>IF(AND(Data!$N$7=1,Data!B169&lt;&gt;""),Data!B169,IF(AND(Data!$N$7=2,Data!C169&lt;&gt;""),Data!C169,IF(AND(Data!$N$7=3,Data!D169&lt;&gt;""),Data!D169,IF(AND(Data!$N$7=4,Data!E169&lt;&gt;""),Data!E169,IF(AND(Data!$N$7=5,Data!F169&lt;&gt;""),Data!F169,IF(AND(Data!$N$7=6,Data!G169&lt;&gt;""),Data!G169,IF(AND(Data!$N$7=7,Data!H169&lt;&gt;""),Data!H169,IF(AND(Data!$N$7=8,Data!I169&lt;&gt;""),Data!I169,IF(AND(Data!$N$7=9,Data!J169&lt;&gt;""),Data!J169,IF(AND(Data!$N$7=10,Data!K169&lt;&gt;""),Data!K169,""))))))))))</f>
        <v/>
      </c>
    </row>
    <row r="174" spans="2:13" x14ac:dyDescent="0.15">
      <c r="B174" s="38" t="str">
        <f>IF(AND(Data!$N$7=1,Data!B170&lt;&gt;""),Data!B170,IF(AND(Data!$N$7=2,Data!C170&lt;&gt;""),Data!C170,IF(AND(Data!$N$7=3,Data!D170&lt;&gt;""),Data!D170,IF(AND(Data!$N$7=4,Data!E170&lt;&gt;""),Data!E170,IF(AND(Data!$N$7=5,Data!F170&lt;&gt;""),Data!F170,IF(AND(Data!$N$7=6,Data!G170&lt;&gt;""),Data!G170,IF(AND(Data!$N$7=7,Data!H170&lt;&gt;""),Data!H170,IF(AND(Data!$N$7=8,Data!I170&lt;&gt;""),Data!I170,IF(AND(Data!$N$7=9,Data!J170&lt;&gt;""),Data!J170,IF(AND(Data!$N$7=10,Data!K170&lt;&gt;""),Data!K170,""))))))))))</f>
        <v/>
      </c>
      <c r="M174" s="1"/>
    </row>
    <row r="175" spans="2:13" x14ac:dyDescent="0.15">
      <c r="B175" s="38" t="str">
        <f>IF(AND(Data!$N$7=1,Data!B171&lt;&gt;""),Data!B171,IF(AND(Data!$N$7=2,Data!C171&lt;&gt;""),Data!C171,IF(AND(Data!$N$7=3,Data!D171&lt;&gt;""),Data!D171,IF(AND(Data!$N$7=4,Data!E171&lt;&gt;""),Data!E171,IF(AND(Data!$N$7=5,Data!F171&lt;&gt;""),Data!F171,IF(AND(Data!$N$7=6,Data!G171&lt;&gt;""),Data!G171,IF(AND(Data!$N$7=7,Data!H171&lt;&gt;""),Data!H171,IF(AND(Data!$N$7=8,Data!I171&lt;&gt;""),Data!I171,IF(AND(Data!$N$7=9,Data!J171&lt;&gt;""),Data!J171,IF(AND(Data!$N$7=10,Data!K171&lt;&gt;""),Data!K171,""))))))))))</f>
        <v/>
      </c>
    </row>
    <row r="176" spans="2:13" x14ac:dyDescent="0.15">
      <c r="B176" s="38" t="str">
        <f>IF(AND(Data!$N$7=1,Data!B172&lt;&gt;""),Data!B172,IF(AND(Data!$N$7=2,Data!C172&lt;&gt;""),Data!C172,IF(AND(Data!$N$7=3,Data!D172&lt;&gt;""),Data!D172,IF(AND(Data!$N$7=4,Data!E172&lt;&gt;""),Data!E172,IF(AND(Data!$N$7=5,Data!F172&lt;&gt;""),Data!F172,IF(AND(Data!$N$7=6,Data!G172&lt;&gt;""),Data!G172,IF(AND(Data!$N$7=7,Data!H172&lt;&gt;""),Data!H172,IF(AND(Data!$N$7=8,Data!I172&lt;&gt;""),Data!I172,IF(AND(Data!$N$7=9,Data!J172&lt;&gt;""),Data!J172,IF(AND(Data!$N$7=10,Data!K172&lt;&gt;""),Data!K172,""))))))))))</f>
        <v/>
      </c>
    </row>
    <row r="177" spans="2:13" x14ac:dyDescent="0.15">
      <c r="B177" s="38" t="str">
        <f>IF(AND(Data!$N$7=1,Data!B173&lt;&gt;""),Data!B173,IF(AND(Data!$N$7=2,Data!C173&lt;&gt;""),Data!C173,IF(AND(Data!$N$7=3,Data!D173&lt;&gt;""),Data!D173,IF(AND(Data!$N$7=4,Data!E173&lt;&gt;""),Data!E173,IF(AND(Data!$N$7=5,Data!F173&lt;&gt;""),Data!F173,IF(AND(Data!$N$7=6,Data!G173&lt;&gt;""),Data!G173,IF(AND(Data!$N$7=7,Data!H173&lt;&gt;""),Data!H173,IF(AND(Data!$N$7=8,Data!I173&lt;&gt;""),Data!I173,IF(AND(Data!$N$7=9,Data!J173&lt;&gt;""),Data!J173,IF(AND(Data!$N$7=10,Data!K173&lt;&gt;""),Data!K173,""))))))))))</f>
        <v/>
      </c>
      <c r="M177" s="1"/>
    </row>
    <row r="178" spans="2:13" x14ac:dyDescent="0.15">
      <c r="B178" s="38" t="str">
        <f>IF(AND(Data!$N$7=1,Data!B174&lt;&gt;""),Data!B174,IF(AND(Data!$N$7=2,Data!C174&lt;&gt;""),Data!C174,IF(AND(Data!$N$7=3,Data!D174&lt;&gt;""),Data!D174,IF(AND(Data!$N$7=4,Data!E174&lt;&gt;""),Data!E174,IF(AND(Data!$N$7=5,Data!F174&lt;&gt;""),Data!F174,IF(AND(Data!$N$7=6,Data!G174&lt;&gt;""),Data!G174,IF(AND(Data!$N$7=7,Data!H174&lt;&gt;""),Data!H174,IF(AND(Data!$N$7=8,Data!I174&lt;&gt;""),Data!I174,IF(AND(Data!$N$7=9,Data!J174&lt;&gt;""),Data!J174,IF(AND(Data!$N$7=10,Data!K174&lt;&gt;""),Data!K174,""))))))))))</f>
        <v/>
      </c>
    </row>
    <row r="179" spans="2:13" x14ac:dyDescent="0.15">
      <c r="B179" s="38" t="str">
        <f>IF(AND(Data!$N$7=1,Data!B175&lt;&gt;""),Data!B175,IF(AND(Data!$N$7=2,Data!C175&lt;&gt;""),Data!C175,IF(AND(Data!$N$7=3,Data!D175&lt;&gt;""),Data!D175,IF(AND(Data!$N$7=4,Data!E175&lt;&gt;""),Data!E175,IF(AND(Data!$N$7=5,Data!F175&lt;&gt;""),Data!F175,IF(AND(Data!$N$7=6,Data!G175&lt;&gt;""),Data!G175,IF(AND(Data!$N$7=7,Data!H175&lt;&gt;""),Data!H175,IF(AND(Data!$N$7=8,Data!I175&lt;&gt;""),Data!I175,IF(AND(Data!$N$7=9,Data!J175&lt;&gt;""),Data!J175,IF(AND(Data!$N$7=10,Data!K175&lt;&gt;""),Data!K175,""))))))))))</f>
        <v/>
      </c>
    </row>
    <row r="180" spans="2:13" x14ac:dyDescent="0.15">
      <c r="B180" s="38" t="str">
        <f>IF(AND(Data!$N$7=1,Data!B176&lt;&gt;""),Data!B176,IF(AND(Data!$N$7=2,Data!C176&lt;&gt;""),Data!C176,IF(AND(Data!$N$7=3,Data!D176&lt;&gt;""),Data!D176,IF(AND(Data!$N$7=4,Data!E176&lt;&gt;""),Data!E176,IF(AND(Data!$N$7=5,Data!F176&lt;&gt;""),Data!F176,IF(AND(Data!$N$7=6,Data!G176&lt;&gt;""),Data!G176,IF(AND(Data!$N$7=7,Data!H176&lt;&gt;""),Data!H176,IF(AND(Data!$N$7=8,Data!I176&lt;&gt;""),Data!I176,IF(AND(Data!$N$7=9,Data!J176&lt;&gt;""),Data!J176,IF(AND(Data!$N$7=10,Data!K176&lt;&gt;""),Data!K176,""))))))))))</f>
        <v/>
      </c>
      <c r="M180" s="1"/>
    </row>
    <row r="181" spans="2:13" x14ac:dyDescent="0.15">
      <c r="B181" s="38" t="str">
        <f>IF(AND(Data!$N$7=1,Data!B177&lt;&gt;""),Data!B177,IF(AND(Data!$N$7=2,Data!C177&lt;&gt;""),Data!C177,IF(AND(Data!$N$7=3,Data!D177&lt;&gt;""),Data!D177,IF(AND(Data!$N$7=4,Data!E177&lt;&gt;""),Data!E177,IF(AND(Data!$N$7=5,Data!F177&lt;&gt;""),Data!F177,IF(AND(Data!$N$7=6,Data!G177&lt;&gt;""),Data!G177,IF(AND(Data!$N$7=7,Data!H177&lt;&gt;""),Data!H177,IF(AND(Data!$N$7=8,Data!I177&lt;&gt;""),Data!I177,IF(AND(Data!$N$7=9,Data!J177&lt;&gt;""),Data!J177,IF(AND(Data!$N$7=10,Data!K177&lt;&gt;""),Data!K177,""))))))))))</f>
        <v/>
      </c>
    </row>
    <row r="182" spans="2:13" x14ac:dyDescent="0.15">
      <c r="B182" s="38" t="str">
        <f>IF(AND(Data!$N$7=1,Data!B178&lt;&gt;""),Data!B178,IF(AND(Data!$N$7=2,Data!C178&lt;&gt;""),Data!C178,IF(AND(Data!$N$7=3,Data!D178&lt;&gt;""),Data!D178,IF(AND(Data!$N$7=4,Data!E178&lt;&gt;""),Data!E178,IF(AND(Data!$N$7=5,Data!F178&lt;&gt;""),Data!F178,IF(AND(Data!$N$7=6,Data!G178&lt;&gt;""),Data!G178,IF(AND(Data!$N$7=7,Data!H178&lt;&gt;""),Data!H178,IF(AND(Data!$N$7=8,Data!I178&lt;&gt;""),Data!I178,IF(AND(Data!$N$7=9,Data!J178&lt;&gt;""),Data!J178,IF(AND(Data!$N$7=10,Data!K178&lt;&gt;""),Data!K178,""))))))))))</f>
        <v/>
      </c>
    </row>
    <row r="183" spans="2:13" x14ac:dyDescent="0.15">
      <c r="B183" s="38" t="str">
        <f>IF(AND(Data!$N$7=1,Data!B179&lt;&gt;""),Data!B179,IF(AND(Data!$N$7=2,Data!C179&lt;&gt;""),Data!C179,IF(AND(Data!$N$7=3,Data!D179&lt;&gt;""),Data!D179,IF(AND(Data!$N$7=4,Data!E179&lt;&gt;""),Data!E179,IF(AND(Data!$N$7=5,Data!F179&lt;&gt;""),Data!F179,IF(AND(Data!$N$7=6,Data!G179&lt;&gt;""),Data!G179,IF(AND(Data!$N$7=7,Data!H179&lt;&gt;""),Data!H179,IF(AND(Data!$N$7=8,Data!I179&lt;&gt;""),Data!I179,IF(AND(Data!$N$7=9,Data!J179&lt;&gt;""),Data!J179,IF(AND(Data!$N$7=10,Data!K179&lt;&gt;""),Data!K179,""))))))))))</f>
        <v/>
      </c>
      <c r="M183" s="1"/>
    </row>
    <row r="184" spans="2:13" x14ac:dyDescent="0.15">
      <c r="B184" s="38" t="str">
        <f>IF(AND(Data!$N$7=1,Data!B180&lt;&gt;""),Data!B180,IF(AND(Data!$N$7=2,Data!C180&lt;&gt;""),Data!C180,IF(AND(Data!$N$7=3,Data!D180&lt;&gt;""),Data!D180,IF(AND(Data!$N$7=4,Data!E180&lt;&gt;""),Data!E180,IF(AND(Data!$N$7=5,Data!F180&lt;&gt;""),Data!F180,IF(AND(Data!$N$7=6,Data!G180&lt;&gt;""),Data!G180,IF(AND(Data!$N$7=7,Data!H180&lt;&gt;""),Data!H180,IF(AND(Data!$N$7=8,Data!I180&lt;&gt;""),Data!I180,IF(AND(Data!$N$7=9,Data!J180&lt;&gt;""),Data!J180,IF(AND(Data!$N$7=10,Data!K180&lt;&gt;""),Data!K180,""))))))))))</f>
        <v/>
      </c>
    </row>
    <row r="185" spans="2:13" x14ac:dyDescent="0.15">
      <c r="B185" s="38" t="str">
        <f>IF(AND(Data!$N$7=1,Data!B181&lt;&gt;""),Data!B181,IF(AND(Data!$N$7=2,Data!C181&lt;&gt;""),Data!C181,IF(AND(Data!$N$7=3,Data!D181&lt;&gt;""),Data!D181,IF(AND(Data!$N$7=4,Data!E181&lt;&gt;""),Data!E181,IF(AND(Data!$N$7=5,Data!F181&lt;&gt;""),Data!F181,IF(AND(Data!$N$7=6,Data!G181&lt;&gt;""),Data!G181,IF(AND(Data!$N$7=7,Data!H181&lt;&gt;""),Data!H181,IF(AND(Data!$N$7=8,Data!I181&lt;&gt;""),Data!I181,IF(AND(Data!$N$7=9,Data!J181&lt;&gt;""),Data!J181,IF(AND(Data!$N$7=10,Data!K181&lt;&gt;""),Data!K181,""))))))))))</f>
        <v/>
      </c>
    </row>
    <row r="186" spans="2:13" x14ac:dyDescent="0.15">
      <c r="B186" s="38" t="str">
        <f>IF(AND(Data!$N$7=1,Data!B182&lt;&gt;""),Data!B182,IF(AND(Data!$N$7=2,Data!C182&lt;&gt;""),Data!C182,IF(AND(Data!$N$7=3,Data!D182&lt;&gt;""),Data!D182,IF(AND(Data!$N$7=4,Data!E182&lt;&gt;""),Data!E182,IF(AND(Data!$N$7=5,Data!F182&lt;&gt;""),Data!F182,IF(AND(Data!$N$7=6,Data!G182&lt;&gt;""),Data!G182,IF(AND(Data!$N$7=7,Data!H182&lt;&gt;""),Data!H182,IF(AND(Data!$N$7=8,Data!I182&lt;&gt;""),Data!I182,IF(AND(Data!$N$7=9,Data!J182&lt;&gt;""),Data!J182,IF(AND(Data!$N$7=10,Data!K182&lt;&gt;""),Data!K182,""))))))))))</f>
        <v/>
      </c>
      <c r="M186" s="1"/>
    </row>
    <row r="187" spans="2:13" x14ac:dyDescent="0.15">
      <c r="B187" s="38" t="str">
        <f>IF(AND(Data!$N$7=1,Data!B183&lt;&gt;""),Data!B183,IF(AND(Data!$N$7=2,Data!C183&lt;&gt;""),Data!C183,IF(AND(Data!$N$7=3,Data!D183&lt;&gt;""),Data!D183,IF(AND(Data!$N$7=4,Data!E183&lt;&gt;""),Data!E183,IF(AND(Data!$N$7=5,Data!F183&lt;&gt;""),Data!F183,IF(AND(Data!$N$7=6,Data!G183&lt;&gt;""),Data!G183,IF(AND(Data!$N$7=7,Data!H183&lt;&gt;""),Data!H183,IF(AND(Data!$N$7=8,Data!I183&lt;&gt;""),Data!I183,IF(AND(Data!$N$7=9,Data!J183&lt;&gt;""),Data!J183,IF(AND(Data!$N$7=10,Data!K183&lt;&gt;""),Data!K183,""))))))))))</f>
        <v/>
      </c>
    </row>
    <row r="188" spans="2:13" x14ac:dyDescent="0.15">
      <c r="B188" s="38" t="str">
        <f>IF(AND(Data!$N$7=1,Data!B184&lt;&gt;""),Data!B184,IF(AND(Data!$N$7=2,Data!C184&lt;&gt;""),Data!C184,IF(AND(Data!$N$7=3,Data!D184&lt;&gt;""),Data!D184,IF(AND(Data!$N$7=4,Data!E184&lt;&gt;""),Data!E184,IF(AND(Data!$N$7=5,Data!F184&lt;&gt;""),Data!F184,IF(AND(Data!$N$7=6,Data!G184&lt;&gt;""),Data!G184,IF(AND(Data!$N$7=7,Data!H184&lt;&gt;""),Data!H184,IF(AND(Data!$N$7=8,Data!I184&lt;&gt;""),Data!I184,IF(AND(Data!$N$7=9,Data!J184&lt;&gt;""),Data!J184,IF(AND(Data!$N$7=10,Data!K184&lt;&gt;""),Data!K184,""))))))))))</f>
        <v/>
      </c>
    </row>
    <row r="189" spans="2:13" x14ac:dyDescent="0.15">
      <c r="B189" s="38" t="str">
        <f>IF(AND(Data!$N$7=1,Data!B185&lt;&gt;""),Data!B185,IF(AND(Data!$N$7=2,Data!C185&lt;&gt;""),Data!C185,IF(AND(Data!$N$7=3,Data!D185&lt;&gt;""),Data!D185,IF(AND(Data!$N$7=4,Data!E185&lt;&gt;""),Data!E185,IF(AND(Data!$N$7=5,Data!F185&lt;&gt;""),Data!F185,IF(AND(Data!$N$7=6,Data!G185&lt;&gt;""),Data!G185,IF(AND(Data!$N$7=7,Data!H185&lt;&gt;""),Data!H185,IF(AND(Data!$N$7=8,Data!I185&lt;&gt;""),Data!I185,IF(AND(Data!$N$7=9,Data!J185&lt;&gt;""),Data!J185,IF(AND(Data!$N$7=10,Data!K185&lt;&gt;""),Data!K185,""))))))))))</f>
        <v/>
      </c>
      <c r="M189" s="1"/>
    </row>
    <row r="190" spans="2:13" x14ac:dyDescent="0.15">
      <c r="B190" s="38" t="str">
        <f>IF(AND(Data!$N$7=1,Data!B186&lt;&gt;""),Data!B186,IF(AND(Data!$N$7=2,Data!C186&lt;&gt;""),Data!C186,IF(AND(Data!$N$7=3,Data!D186&lt;&gt;""),Data!D186,IF(AND(Data!$N$7=4,Data!E186&lt;&gt;""),Data!E186,IF(AND(Data!$N$7=5,Data!F186&lt;&gt;""),Data!F186,IF(AND(Data!$N$7=6,Data!G186&lt;&gt;""),Data!G186,IF(AND(Data!$N$7=7,Data!H186&lt;&gt;""),Data!H186,IF(AND(Data!$N$7=8,Data!I186&lt;&gt;""),Data!I186,IF(AND(Data!$N$7=9,Data!J186&lt;&gt;""),Data!J186,IF(AND(Data!$N$7=10,Data!K186&lt;&gt;""),Data!K186,""))))))))))</f>
        <v/>
      </c>
    </row>
    <row r="191" spans="2:13" x14ac:dyDescent="0.15">
      <c r="B191" s="38" t="str">
        <f>IF(AND(Data!$N$7=1,Data!B187&lt;&gt;""),Data!B187,IF(AND(Data!$N$7=2,Data!C187&lt;&gt;""),Data!C187,IF(AND(Data!$N$7=3,Data!D187&lt;&gt;""),Data!D187,IF(AND(Data!$N$7=4,Data!E187&lt;&gt;""),Data!E187,IF(AND(Data!$N$7=5,Data!F187&lt;&gt;""),Data!F187,IF(AND(Data!$N$7=6,Data!G187&lt;&gt;""),Data!G187,IF(AND(Data!$N$7=7,Data!H187&lt;&gt;""),Data!H187,IF(AND(Data!$N$7=8,Data!I187&lt;&gt;""),Data!I187,IF(AND(Data!$N$7=9,Data!J187&lt;&gt;""),Data!J187,IF(AND(Data!$N$7=10,Data!K187&lt;&gt;""),Data!K187,""))))))))))</f>
        <v/>
      </c>
    </row>
    <row r="192" spans="2:13" x14ac:dyDescent="0.15">
      <c r="B192" s="38" t="str">
        <f>IF(AND(Data!$N$7=1,Data!B188&lt;&gt;""),Data!B188,IF(AND(Data!$N$7=2,Data!C188&lt;&gt;""),Data!C188,IF(AND(Data!$N$7=3,Data!D188&lt;&gt;""),Data!D188,IF(AND(Data!$N$7=4,Data!E188&lt;&gt;""),Data!E188,IF(AND(Data!$N$7=5,Data!F188&lt;&gt;""),Data!F188,IF(AND(Data!$N$7=6,Data!G188&lt;&gt;""),Data!G188,IF(AND(Data!$N$7=7,Data!H188&lt;&gt;""),Data!H188,IF(AND(Data!$N$7=8,Data!I188&lt;&gt;""),Data!I188,IF(AND(Data!$N$7=9,Data!J188&lt;&gt;""),Data!J188,IF(AND(Data!$N$7=10,Data!K188&lt;&gt;""),Data!K188,""))))))))))</f>
        <v/>
      </c>
      <c r="M192" s="1"/>
    </row>
    <row r="193" spans="2:13" x14ac:dyDescent="0.15">
      <c r="B193" s="38" t="str">
        <f>IF(AND(Data!$N$7=1,Data!B189&lt;&gt;""),Data!B189,IF(AND(Data!$N$7=2,Data!C189&lt;&gt;""),Data!C189,IF(AND(Data!$N$7=3,Data!D189&lt;&gt;""),Data!D189,IF(AND(Data!$N$7=4,Data!E189&lt;&gt;""),Data!E189,IF(AND(Data!$N$7=5,Data!F189&lt;&gt;""),Data!F189,IF(AND(Data!$N$7=6,Data!G189&lt;&gt;""),Data!G189,IF(AND(Data!$N$7=7,Data!H189&lt;&gt;""),Data!H189,IF(AND(Data!$N$7=8,Data!I189&lt;&gt;""),Data!I189,IF(AND(Data!$N$7=9,Data!J189&lt;&gt;""),Data!J189,IF(AND(Data!$N$7=10,Data!K189&lt;&gt;""),Data!K189,""))))))))))</f>
        <v/>
      </c>
    </row>
    <row r="194" spans="2:13" x14ac:dyDescent="0.15">
      <c r="B194" s="38" t="str">
        <f>IF(AND(Data!$N$7=1,Data!B190&lt;&gt;""),Data!B190,IF(AND(Data!$N$7=2,Data!C190&lt;&gt;""),Data!C190,IF(AND(Data!$N$7=3,Data!D190&lt;&gt;""),Data!D190,IF(AND(Data!$N$7=4,Data!E190&lt;&gt;""),Data!E190,IF(AND(Data!$N$7=5,Data!F190&lt;&gt;""),Data!F190,IF(AND(Data!$N$7=6,Data!G190&lt;&gt;""),Data!G190,IF(AND(Data!$N$7=7,Data!H190&lt;&gt;""),Data!H190,IF(AND(Data!$N$7=8,Data!I190&lt;&gt;""),Data!I190,IF(AND(Data!$N$7=9,Data!J190&lt;&gt;""),Data!J190,IF(AND(Data!$N$7=10,Data!K190&lt;&gt;""),Data!K190,""))))))))))</f>
        <v/>
      </c>
    </row>
    <row r="195" spans="2:13" x14ac:dyDescent="0.15">
      <c r="B195" s="38" t="str">
        <f>IF(AND(Data!$N$7=1,Data!B191&lt;&gt;""),Data!B191,IF(AND(Data!$N$7=2,Data!C191&lt;&gt;""),Data!C191,IF(AND(Data!$N$7=3,Data!D191&lt;&gt;""),Data!D191,IF(AND(Data!$N$7=4,Data!E191&lt;&gt;""),Data!E191,IF(AND(Data!$N$7=5,Data!F191&lt;&gt;""),Data!F191,IF(AND(Data!$N$7=6,Data!G191&lt;&gt;""),Data!G191,IF(AND(Data!$N$7=7,Data!H191&lt;&gt;""),Data!H191,IF(AND(Data!$N$7=8,Data!I191&lt;&gt;""),Data!I191,IF(AND(Data!$N$7=9,Data!J191&lt;&gt;""),Data!J191,IF(AND(Data!$N$7=10,Data!K191&lt;&gt;""),Data!K191,""))))))))))</f>
        <v/>
      </c>
      <c r="M195" s="1"/>
    </row>
    <row r="196" spans="2:13" x14ac:dyDescent="0.15">
      <c r="B196" s="38" t="str">
        <f>IF(AND(Data!$N$7=1,Data!B192&lt;&gt;""),Data!B192,IF(AND(Data!$N$7=2,Data!C192&lt;&gt;""),Data!C192,IF(AND(Data!$N$7=3,Data!D192&lt;&gt;""),Data!D192,IF(AND(Data!$N$7=4,Data!E192&lt;&gt;""),Data!E192,IF(AND(Data!$N$7=5,Data!F192&lt;&gt;""),Data!F192,IF(AND(Data!$N$7=6,Data!G192&lt;&gt;""),Data!G192,IF(AND(Data!$N$7=7,Data!H192&lt;&gt;""),Data!H192,IF(AND(Data!$N$7=8,Data!I192&lt;&gt;""),Data!I192,IF(AND(Data!$N$7=9,Data!J192&lt;&gt;""),Data!J192,IF(AND(Data!$N$7=10,Data!K192&lt;&gt;""),Data!K192,""))))))))))</f>
        <v/>
      </c>
    </row>
    <row r="197" spans="2:13" x14ac:dyDescent="0.15">
      <c r="B197" s="38" t="str">
        <f>IF(AND(Data!$N$7=1,Data!B193&lt;&gt;""),Data!B193,IF(AND(Data!$N$7=2,Data!C193&lt;&gt;""),Data!C193,IF(AND(Data!$N$7=3,Data!D193&lt;&gt;""),Data!D193,IF(AND(Data!$N$7=4,Data!E193&lt;&gt;""),Data!E193,IF(AND(Data!$N$7=5,Data!F193&lt;&gt;""),Data!F193,IF(AND(Data!$N$7=6,Data!G193&lt;&gt;""),Data!G193,IF(AND(Data!$N$7=7,Data!H193&lt;&gt;""),Data!H193,IF(AND(Data!$N$7=8,Data!I193&lt;&gt;""),Data!I193,IF(AND(Data!$N$7=9,Data!J193&lt;&gt;""),Data!J193,IF(AND(Data!$N$7=10,Data!K193&lt;&gt;""),Data!K193,""))))))))))</f>
        <v/>
      </c>
    </row>
    <row r="198" spans="2:13" x14ac:dyDescent="0.15">
      <c r="B198" s="38" t="str">
        <f>IF(AND(Data!$N$7=1,Data!B194&lt;&gt;""),Data!B194,IF(AND(Data!$N$7=2,Data!C194&lt;&gt;""),Data!C194,IF(AND(Data!$N$7=3,Data!D194&lt;&gt;""),Data!D194,IF(AND(Data!$N$7=4,Data!E194&lt;&gt;""),Data!E194,IF(AND(Data!$N$7=5,Data!F194&lt;&gt;""),Data!F194,IF(AND(Data!$N$7=6,Data!G194&lt;&gt;""),Data!G194,IF(AND(Data!$N$7=7,Data!H194&lt;&gt;""),Data!H194,IF(AND(Data!$N$7=8,Data!I194&lt;&gt;""),Data!I194,IF(AND(Data!$N$7=9,Data!J194&lt;&gt;""),Data!J194,IF(AND(Data!$N$7=10,Data!K194&lt;&gt;""),Data!K194,""))))))))))</f>
        <v/>
      </c>
      <c r="M198" s="1"/>
    </row>
    <row r="199" spans="2:13" x14ac:dyDescent="0.15">
      <c r="B199" s="38" t="str">
        <f>IF(AND(Data!$N$7=1,Data!B195&lt;&gt;""),Data!B195,IF(AND(Data!$N$7=2,Data!C195&lt;&gt;""),Data!C195,IF(AND(Data!$N$7=3,Data!D195&lt;&gt;""),Data!D195,IF(AND(Data!$N$7=4,Data!E195&lt;&gt;""),Data!E195,IF(AND(Data!$N$7=5,Data!F195&lt;&gt;""),Data!F195,IF(AND(Data!$N$7=6,Data!G195&lt;&gt;""),Data!G195,IF(AND(Data!$N$7=7,Data!H195&lt;&gt;""),Data!H195,IF(AND(Data!$N$7=8,Data!I195&lt;&gt;""),Data!I195,IF(AND(Data!$N$7=9,Data!J195&lt;&gt;""),Data!J195,IF(AND(Data!$N$7=10,Data!K195&lt;&gt;""),Data!K195,""))))))))))</f>
        <v/>
      </c>
    </row>
    <row r="200" spans="2:13" x14ac:dyDescent="0.15">
      <c r="B200" s="38" t="str">
        <f>IF(AND(Data!$N$7=1,Data!B196&lt;&gt;""),Data!B196,IF(AND(Data!$N$7=2,Data!C196&lt;&gt;""),Data!C196,IF(AND(Data!$N$7=3,Data!D196&lt;&gt;""),Data!D196,IF(AND(Data!$N$7=4,Data!E196&lt;&gt;""),Data!E196,IF(AND(Data!$N$7=5,Data!F196&lt;&gt;""),Data!F196,IF(AND(Data!$N$7=6,Data!G196&lt;&gt;""),Data!G196,IF(AND(Data!$N$7=7,Data!H196&lt;&gt;""),Data!H196,IF(AND(Data!$N$7=8,Data!I196&lt;&gt;""),Data!I196,IF(AND(Data!$N$7=9,Data!J196&lt;&gt;""),Data!J196,IF(AND(Data!$N$7=10,Data!K196&lt;&gt;""),Data!K196,""))))))))))</f>
        <v/>
      </c>
    </row>
    <row r="201" spans="2:13" x14ac:dyDescent="0.15">
      <c r="B201" s="38" t="str">
        <f>IF(AND(Data!$N$7=1,Data!B197&lt;&gt;""),Data!B197,IF(AND(Data!$N$7=2,Data!C197&lt;&gt;""),Data!C197,IF(AND(Data!$N$7=3,Data!D197&lt;&gt;""),Data!D197,IF(AND(Data!$N$7=4,Data!E197&lt;&gt;""),Data!E197,IF(AND(Data!$N$7=5,Data!F197&lt;&gt;""),Data!F197,IF(AND(Data!$N$7=6,Data!G197&lt;&gt;""),Data!G197,IF(AND(Data!$N$7=7,Data!H197&lt;&gt;""),Data!H197,IF(AND(Data!$N$7=8,Data!I197&lt;&gt;""),Data!I197,IF(AND(Data!$N$7=9,Data!J197&lt;&gt;""),Data!J197,IF(AND(Data!$N$7=10,Data!K197&lt;&gt;""),Data!K197,""))))))))))</f>
        <v/>
      </c>
      <c r="M201" s="1"/>
    </row>
    <row r="202" spans="2:13" x14ac:dyDescent="0.15">
      <c r="B202" s="38" t="str">
        <f>IF(AND(Data!$N$7=1,Data!B198&lt;&gt;""),Data!B198,IF(AND(Data!$N$7=2,Data!C198&lt;&gt;""),Data!C198,IF(AND(Data!$N$7=3,Data!D198&lt;&gt;""),Data!D198,IF(AND(Data!$N$7=4,Data!E198&lt;&gt;""),Data!E198,IF(AND(Data!$N$7=5,Data!F198&lt;&gt;""),Data!F198,IF(AND(Data!$N$7=6,Data!G198&lt;&gt;""),Data!G198,IF(AND(Data!$N$7=7,Data!H198&lt;&gt;""),Data!H198,IF(AND(Data!$N$7=8,Data!I198&lt;&gt;""),Data!I198,IF(AND(Data!$N$7=9,Data!J198&lt;&gt;""),Data!J198,IF(AND(Data!$N$7=10,Data!K198&lt;&gt;""),Data!K198,""))))))))))</f>
        <v/>
      </c>
    </row>
    <row r="203" spans="2:13" x14ac:dyDescent="0.15">
      <c r="B203" s="38" t="str">
        <f>IF(AND(Data!$N$7=1,Data!B199&lt;&gt;""),Data!B199,IF(AND(Data!$N$7=2,Data!C199&lt;&gt;""),Data!C199,IF(AND(Data!$N$7=3,Data!D199&lt;&gt;""),Data!D199,IF(AND(Data!$N$7=4,Data!E199&lt;&gt;""),Data!E199,IF(AND(Data!$N$7=5,Data!F199&lt;&gt;""),Data!F199,IF(AND(Data!$N$7=6,Data!G199&lt;&gt;""),Data!G199,IF(AND(Data!$N$7=7,Data!H199&lt;&gt;""),Data!H199,IF(AND(Data!$N$7=8,Data!I199&lt;&gt;""),Data!I199,IF(AND(Data!$N$7=9,Data!J199&lt;&gt;""),Data!J199,IF(AND(Data!$N$7=10,Data!K199&lt;&gt;""),Data!K199,""))))))))))</f>
        <v/>
      </c>
    </row>
    <row r="204" spans="2:13" x14ac:dyDescent="0.15">
      <c r="B204" s="38" t="str">
        <f>IF(AND(Data!$N$7=1,Data!B200&lt;&gt;""),Data!B200,IF(AND(Data!$N$7=2,Data!C200&lt;&gt;""),Data!C200,IF(AND(Data!$N$7=3,Data!D200&lt;&gt;""),Data!D200,IF(AND(Data!$N$7=4,Data!E200&lt;&gt;""),Data!E200,IF(AND(Data!$N$7=5,Data!F200&lt;&gt;""),Data!F200,IF(AND(Data!$N$7=6,Data!G200&lt;&gt;""),Data!G200,IF(AND(Data!$N$7=7,Data!H200&lt;&gt;""),Data!H200,IF(AND(Data!$N$7=8,Data!I200&lt;&gt;""),Data!I200,IF(AND(Data!$N$7=9,Data!J200&lt;&gt;""),Data!J200,IF(AND(Data!$N$7=10,Data!K200&lt;&gt;""),Data!K200,""))))))))))</f>
        <v/>
      </c>
      <c r="M204" s="1"/>
    </row>
    <row r="205" spans="2:13" x14ac:dyDescent="0.15">
      <c r="B205" s="38" t="str">
        <f>IF(AND(Data!$N$7=1,Data!B201&lt;&gt;""),Data!B201,IF(AND(Data!$N$7=2,Data!C201&lt;&gt;""),Data!C201,IF(AND(Data!$N$7=3,Data!D201&lt;&gt;""),Data!D201,IF(AND(Data!$N$7=4,Data!E201&lt;&gt;""),Data!E201,IF(AND(Data!$N$7=5,Data!F201&lt;&gt;""),Data!F201,IF(AND(Data!$N$7=6,Data!G201&lt;&gt;""),Data!G201,IF(AND(Data!$N$7=7,Data!H201&lt;&gt;""),Data!H201,IF(AND(Data!$N$7=8,Data!I201&lt;&gt;""),Data!I201,IF(AND(Data!$N$7=9,Data!J201&lt;&gt;""),Data!J201,IF(AND(Data!$N$7=10,Data!K201&lt;&gt;""),Data!K201,""))))))))))</f>
        <v/>
      </c>
    </row>
    <row r="206" spans="2:13" x14ac:dyDescent="0.15">
      <c r="B206" s="38" t="str">
        <f>IF(AND(Data!$N$7=1,Data!B202&lt;&gt;""),Data!B202,IF(AND(Data!$N$7=2,Data!C202&lt;&gt;""),Data!C202,IF(AND(Data!$N$7=3,Data!D202&lt;&gt;""),Data!D202,IF(AND(Data!$N$7=4,Data!E202&lt;&gt;""),Data!E202,IF(AND(Data!$N$7=5,Data!F202&lt;&gt;""),Data!F202,IF(AND(Data!$N$7=6,Data!G202&lt;&gt;""),Data!G202,IF(AND(Data!$N$7=7,Data!H202&lt;&gt;""),Data!H202,IF(AND(Data!$N$7=8,Data!I202&lt;&gt;""),Data!I202,IF(AND(Data!$N$7=9,Data!J202&lt;&gt;""),Data!J202,IF(AND(Data!$N$7=10,Data!K202&lt;&gt;""),Data!K202,""))))))))))</f>
        <v/>
      </c>
    </row>
    <row r="207" spans="2:13" x14ac:dyDescent="0.15">
      <c r="M207" s="1"/>
    </row>
    <row r="210" spans="13:13" x14ac:dyDescent="0.15">
      <c r="M210" s="1"/>
    </row>
    <row r="213" spans="13:13" x14ac:dyDescent="0.15">
      <c r="M213" s="1"/>
    </row>
    <row r="216" spans="13:13" x14ac:dyDescent="0.15">
      <c r="M216" s="1"/>
    </row>
    <row r="219" spans="13:13" x14ac:dyDescent="0.15">
      <c r="M219" s="1"/>
    </row>
    <row r="222" spans="13:13" x14ac:dyDescent="0.15">
      <c r="M222" s="1"/>
    </row>
    <row r="225" spans="13:13" x14ac:dyDescent="0.15">
      <c r="M225" s="1"/>
    </row>
    <row r="228" spans="13:13" x14ac:dyDescent="0.15">
      <c r="M228" s="1"/>
    </row>
    <row r="231" spans="13:13" x14ac:dyDescent="0.15">
      <c r="M231" s="1"/>
    </row>
    <row r="234" spans="13:13" x14ac:dyDescent="0.15">
      <c r="M234" s="1"/>
    </row>
    <row r="237" spans="13:13" x14ac:dyDescent="0.15">
      <c r="M237" s="1"/>
    </row>
    <row r="240" spans="13:13" x14ac:dyDescent="0.15">
      <c r="M240" s="1"/>
    </row>
    <row r="243" spans="13:13" x14ac:dyDescent="0.15">
      <c r="M243" s="1"/>
    </row>
    <row r="246" spans="13:13" x14ac:dyDescent="0.15">
      <c r="M246" s="1"/>
    </row>
    <row r="249" spans="13:13" x14ac:dyDescent="0.15">
      <c r="M249" s="1"/>
    </row>
    <row r="252" spans="13:13" x14ac:dyDescent="0.15">
      <c r="M252" s="1"/>
    </row>
    <row r="255" spans="13:13" x14ac:dyDescent="0.15">
      <c r="M255" s="1"/>
    </row>
    <row r="258" spans="13:13" x14ac:dyDescent="0.15">
      <c r="M258" s="1"/>
    </row>
    <row r="261" spans="13:13" x14ac:dyDescent="0.15">
      <c r="M261" s="1"/>
    </row>
    <row r="264" spans="13:13" x14ac:dyDescent="0.15">
      <c r="M264" s="1"/>
    </row>
    <row r="267" spans="13:13" x14ac:dyDescent="0.15">
      <c r="M267" s="1"/>
    </row>
    <row r="270" spans="13:13" x14ac:dyDescent="0.15">
      <c r="M270" s="1"/>
    </row>
    <row r="273" spans="13:13" x14ac:dyDescent="0.15">
      <c r="M273" s="1"/>
    </row>
    <row r="276" spans="13:13" x14ac:dyDescent="0.15">
      <c r="M276" s="1"/>
    </row>
    <row r="279" spans="13:13" x14ac:dyDescent="0.15">
      <c r="M279" s="1"/>
    </row>
    <row r="282" spans="13:13" x14ac:dyDescent="0.15">
      <c r="M282" s="1"/>
    </row>
    <row r="285" spans="13:13" x14ac:dyDescent="0.15">
      <c r="M285" s="1"/>
    </row>
    <row r="288" spans="13:13" x14ac:dyDescent="0.15">
      <c r="M288" s="1"/>
    </row>
    <row r="291" spans="13:13" x14ac:dyDescent="0.15">
      <c r="M291" s="1"/>
    </row>
    <row r="294" spans="13:13" x14ac:dyDescent="0.15">
      <c r="M294" s="1"/>
    </row>
    <row r="297" spans="13:13" x14ac:dyDescent="0.15">
      <c r="M297" s="1"/>
    </row>
    <row r="300" spans="13:13" x14ac:dyDescent="0.15">
      <c r="M300" s="1"/>
    </row>
    <row r="303" spans="13:13" x14ac:dyDescent="0.15">
      <c r="M303" s="1"/>
    </row>
    <row r="306" spans="13:13" x14ac:dyDescent="0.15">
      <c r="M306" s="1"/>
    </row>
    <row r="309" spans="13:13" x14ac:dyDescent="0.15">
      <c r="M309" s="1"/>
    </row>
    <row r="312" spans="13:13" x14ac:dyDescent="0.15">
      <c r="M312" s="1"/>
    </row>
    <row r="315" spans="13:13" x14ac:dyDescent="0.15">
      <c r="M315" s="1"/>
    </row>
    <row r="318" spans="13:13" x14ac:dyDescent="0.15">
      <c r="M318" s="1"/>
    </row>
    <row r="321" spans="13:13" x14ac:dyDescent="0.15">
      <c r="M321" s="1"/>
    </row>
    <row r="324" spans="13:13" x14ac:dyDescent="0.15">
      <c r="M324" s="1"/>
    </row>
    <row r="327" spans="13:13" x14ac:dyDescent="0.15">
      <c r="M327" s="1"/>
    </row>
    <row r="330" spans="13:13" x14ac:dyDescent="0.15">
      <c r="M330" s="1"/>
    </row>
    <row r="333" spans="13:13" x14ac:dyDescent="0.15">
      <c r="M333" s="1"/>
    </row>
    <row r="336" spans="13:13" x14ac:dyDescent="0.15">
      <c r="M336" s="1"/>
    </row>
    <row r="339" spans="13:13" x14ac:dyDescent="0.15">
      <c r="M339" s="1"/>
    </row>
    <row r="342" spans="13:13" x14ac:dyDescent="0.15">
      <c r="M342" s="1"/>
    </row>
    <row r="345" spans="13:13" x14ac:dyDescent="0.15">
      <c r="M345" s="1"/>
    </row>
    <row r="348" spans="13:13" x14ac:dyDescent="0.15">
      <c r="M348" s="1"/>
    </row>
    <row r="351" spans="13:13" x14ac:dyDescent="0.15">
      <c r="M351" s="1"/>
    </row>
    <row r="354" spans="13:13" x14ac:dyDescent="0.15">
      <c r="M354" s="1"/>
    </row>
    <row r="357" spans="13:13" x14ac:dyDescent="0.15">
      <c r="M357" s="1"/>
    </row>
    <row r="360" spans="13:13" x14ac:dyDescent="0.15">
      <c r="M360" s="1"/>
    </row>
    <row r="363" spans="13:13" x14ac:dyDescent="0.15">
      <c r="M363" s="1"/>
    </row>
    <row r="366" spans="13:13" x14ac:dyDescent="0.15">
      <c r="M366" s="1"/>
    </row>
    <row r="369" spans="13:13" x14ac:dyDescent="0.15">
      <c r="M369" s="1"/>
    </row>
    <row r="372" spans="13:13" x14ac:dyDescent="0.15">
      <c r="M372" s="1"/>
    </row>
    <row r="375" spans="13:13" x14ac:dyDescent="0.15">
      <c r="M375" s="1"/>
    </row>
    <row r="378" spans="13:13" x14ac:dyDescent="0.15">
      <c r="M378" s="1"/>
    </row>
    <row r="381" spans="13:13" x14ac:dyDescent="0.15">
      <c r="M381" s="1"/>
    </row>
    <row r="384" spans="13:13" x14ac:dyDescent="0.15">
      <c r="M384" s="1"/>
    </row>
    <row r="387" spans="13:13" x14ac:dyDescent="0.15">
      <c r="M387" s="1"/>
    </row>
    <row r="390" spans="13:13" x14ac:dyDescent="0.15">
      <c r="M390" s="1"/>
    </row>
    <row r="393" spans="13:13" x14ac:dyDescent="0.15">
      <c r="M393" s="1"/>
    </row>
    <row r="396" spans="13:13" x14ac:dyDescent="0.15">
      <c r="M396" s="1"/>
    </row>
    <row r="399" spans="13:13" x14ac:dyDescent="0.15">
      <c r="M399" s="1"/>
    </row>
    <row r="402" spans="13:13" x14ac:dyDescent="0.15">
      <c r="M402" s="1"/>
    </row>
    <row r="405" spans="13:13" x14ac:dyDescent="0.15">
      <c r="M405" s="1"/>
    </row>
    <row r="408" spans="13:13" x14ac:dyDescent="0.15">
      <c r="M408" s="1"/>
    </row>
    <row r="411" spans="13:13" x14ac:dyDescent="0.15">
      <c r="M411" s="1"/>
    </row>
    <row r="414" spans="13:13" x14ac:dyDescent="0.15">
      <c r="M414" s="1"/>
    </row>
    <row r="417" spans="13:13" x14ac:dyDescent="0.15">
      <c r="M417" s="1"/>
    </row>
    <row r="420" spans="13:13" x14ac:dyDescent="0.15">
      <c r="M420" s="1"/>
    </row>
    <row r="423" spans="13:13" x14ac:dyDescent="0.15">
      <c r="M423" s="1"/>
    </row>
    <row r="426" spans="13:13" x14ac:dyDescent="0.15">
      <c r="M426" s="1"/>
    </row>
    <row r="429" spans="13:13" x14ac:dyDescent="0.15">
      <c r="M429" s="1"/>
    </row>
    <row r="432" spans="13:13" x14ac:dyDescent="0.15">
      <c r="M432" s="1"/>
    </row>
    <row r="435" spans="13:13" x14ac:dyDescent="0.15">
      <c r="M435" s="1"/>
    </row>
    <row r="438" spans="13:13" x14ac:dyDescent="0.15">
      <c r="M438" s="1"/>
    </row>
    <row r="441" spans="13:13" x14ac:dyDescent="0.15">
      <c r="M441" s="1"/>
    </row>
    <row r="444" spans="13:13" x14ac:dyDescent="0.15">
      <c r="M444" s="1"/>
    </row>
    <row r="447" spans="13:13" x14ac:dyDescent="0.15">
      <c r="M447" s="1"/>
    </row>
    <row r="450" spans="13:13" x14ac:dyDescent="0.15">
      <c r="M450" s="1"/>
    </row>
    <row r="453" spans="13:13" x14ac:dyDescent="0.15">
      <c r="M453" s="1"/>
    </row>
    <row r="456" spans="13:13" x14ac:dyDescent="0.15">
      <c r="M456" s="1"/>
    </row>
    <row r="459" spans="13:13" x14ac:dyDescent="0.15">
      <c r="M459" s="1"/>
    </row>
    <row r="462" spans="13:13" x14ac:dyDescent="0.15">
      <c r="M462" s="1"/>
    </row>
    <row r="465" spans="13:13" x14ac:dyDescent="0.15">
      <c r="M465" s="1"/>
    </row>
    <row r="468" spans="13:13" x14ac:dyDescent="0.15">
      <c r="M468" s="1"/>
    </row>
    <row r="471" spans="13:13" x14ac:dyDescent="0.15">
      <c r="M471" s="1"/>
    </row>
    <row r="474" spans="13:13" x14ac:dyDescent="0.15">
      <c r="M474" s="1"/>
    </row>
    <row r="477" spans="13:13" x14ac:dyDescent="0.15">
      <c r="M477" s="1"/>
    </row>
    <row r="480" spans="13:13" x14ac:dyDescent="0.15">
      <c r="M480" s="1"/>
    </row>
    <row r="483" spans="13:13" x14ac:dyDescent="0.15">
      <c r="M483" s="1"/>
    </row>
    <row r="486" spans="13:13" x14ac:dyDescent="0.15">
      <c r="M486" s="1"/>
    </row>
    <row r="489" spans="13:13" x14ac:dyDescent="0.15">
      <c r="M489" s="1"/>
    </row>
    <row r="492" spans="13:13" x14ac:dyDescent="0.15">
      <c r="M492" s="1"/>
    </row>
    <row r="495" spans="13:13" x14ac:dyDescent="0.15">
      <c r="M495" s="1"/>
    </row>
    <row r="498" spans="13:13" x14ac:dyDescent="0.15">
      <c r="M498" s="1"/>
    </row>
    <row r="501" spans="13:13" x14ac:dyDescent="0.15">
      <c r="M501" s="1"/>
    </row>
    <row r="504" spans="13:13" x14ac:dyDescent="0.15">
      <c r="M504" s="1"/>
    </row>
    <row r="507" spans="13:13" x14ac:dyDescent="0.15">
      <c r="M507" s="1"/>
    </row>
    <row r="510" spans="13:13" x14ac:dyDescent="0.15">
      <c r="M510" s="1"/>
    </row>
    <row r="513" spans="13:13" x14ac:dyDescent="0.15">
      <c r="M513" s="1"/>
    </row>
    <row r="516" spans="13:13" x14ac:dyDescent="0.15">
      <c r="M516" s="1"/>
    </row>
    <row r="519" spans="13:13" x14ac:dyDescent="0.15">
      <c r="M519" s="1"/>
    </row>
    <row r="522" spans="13:13" x14ac:dyDescent="0.15">
      <c r="M522" s="1"/>
    </row>
    <row r="525" spans="13:13" x14ac:dyDescent="0.15">
      <c r="M525" s="1"/>
    </row>
    <row r="528" spans="13:13" x14ac:dyDescent="0.15">
      <c r="M528" s="1"/>
    </row>
    <row r="531" spans="13:13" x14ac:dyDescent="0.15">
      <c r="M531" s="1"/>
    </row>
    <row r="534" spans="13:13" x14ac:dyDescent="0.15">
      <c r="M534" s="1"/>
    </row>
    <row r="537" spans="13:13" x14ac:dyDescent="0.15">
      <c r="M537" s="1"/>
    </row>
    <row r="540" spans="13:13" x14ac:dyDescent="0.15">
      <c r="M540" s="1"/>
    </row>
    <row r="543" spans="13:13" x14ac:dyDescent="0.15">
      <c r="M543" s="1"/>
    </row>
    <row r="546" spans="13:13" x14ac:dyDescent="0.15">
      <c r="M546" s="1"/>
    </row>
    <row r="549" spans="13:13" x14ac:dyDescent="0.15">
      <c r="M549" s="1"/>
    </row>
    <row r="552" spans="13:13" x14ac:dyDescent="0.15">
      <c r="M552" s="1"/>
    </row>
  </sheetData>
  <sheetProtection sheet="1" objects="1" scenarios="1"/>
  <mergeCells count="9">
    <mergeCell ref="E28:G28"/>
    <mergeCell ref="I28:J28"/>
    <mergeCell ref="D31:H31"/>
    <mergeCell ref="C1:I1"/>
    <mergeCell ref="D4:H4"/>
    <mergeCell ref="F9:G9"/>
    <mergeCell ref="D11:H11"/>
    <mergeCell ref="D22:E22"/>
    <mergeCell ref="D24:H25"/>
  </mergeCells>
  <pageMargins left="0.75" right="0.75" top="1" bottom="1" header="0.5" footer="0.5"/>
  <pageSetup orientation="portrait"/>
  <ignoredErrors>
    <ignoredError sqref="B36:B206 B7:B35 B6:E6 C8:J8 C15:C16 C14 C10:J13 C9:D9 G9:J9 C19:C28 C17 C18 C30 C29 C35 C33 C34 C32 C31 G6:J6 C7:E7 G7:J7" emptyCellReference="1"/>
    <ignoredError sqref="F14:J14 D14 D15:J16 D19:J23 D17 F17:J17 D18 F18:J18 D30:J30 D29 F29 H29:J29 D35:J35 D33 F33:G33 D34 F34:J34 I33:J33 D32:J32 E31:I31 H33 E33 E34 G29 J31 E17 E29 E18 D25:J28 E24:J24" unlockedFormula="1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3"/>
  <sheetViews>
    <sheetView zoomScale="140" zoomScaleNormal="140" workbookViewId="0">
      <selection activeCell="E13" sqref="E13"/>
    </sheetView>
  </sheetViews>
  <sheetFormatPr baseColWidth="10" defaultColWidth="11.5" defaultRowHeight="13" x14ac:dyDescent="0.15"/>
  <cols>
    <col min="1" max="1" width="4" customWidth="1"/>
    <col min="2" max="2" width="18.1640625" customWidth="1"/>
    <col min="3" max="3" width="5.1640625" customWidth="1"/>
    <col min="4" max="4" width="23" customWidth="1"/>
    <col min="5" max="5" width="14" customWidth="1"/>
    <col min="6" max="6" width="13.1640625" customWidth="1"/>
    <col min="7" max="7" width="21.83203125" customWidth="1"/>
    <col min="8" max="8" width="10.6640625" customWidth="1"/>
    <col min="9" max="9" width="16.83203125" customWidth="1"/>
    <col min="10" max="10" width="15.83203125" customWidth="1"/>
    <col min="11" max="11" width="8.83203125" customWidth="1"/>
    <col min="12" max="12" width="11.5" customWidth="1"/>
    <col min="13" max="13" width="12.33203125" hidden="1" customWidth="1"/>
    <col min="14" max="15" width="11.5" customWidth="1"/>
    <col min="16" max="16" width="12.33203125" customWidth="1"/>
    <col min="17" max="18" width="11.5" customWidth="1"/>
  </cols>
  <sheetData>
    <row r="1" spans="1:13" ht="16" x14ac:dyDescent="0.2">
      <c r="C1" s="207" t="s">
        <v>18</v>
      </c>
      <c r="D1" s="205"/>
      <c r="E1" s="205"/>
      <c r="F1" s="205"/>
      <c r="G1" s="205"/>
      <c r="H1" s="205"/>
      <c r="I1" s="206"/>
    </row>
    <row r="2" spans="1:13" ht="12.75" customHeight="1" x14ac:dyDescent="0.2">
      <c r="A2" s="3"/>
      <c r="B2" s="3"/>
      <c r="C2" s="3"/>
      <c r="D2" s="2"/>
      <c r="E2" s="2"/>
      <c r="F2" s="2"/>
      <c r="G2" s="2"/>
      <c r="H2" s="2"/>
      <c r="I2" s="2"/>
    </row>
    <row r="3" spans="1:13" ht="12.75" customHeight="1" x14ac:dyDescent="0.2">
      <c r="A3" s="3"/>
      <c r="B3" s="3"/>
      <c r="C3" s="3"/>
      <c r="D3" s="2"/>
      <c r="E3" s="2"/>
      <c r="F3" s="2"/>
      <c r="G3" s="2"/>
      <c r="H3" s="2"/>
      <c r="I3" s="2"/>
    </row>
    <row r="4" spans="1:13" ht="16" x14ac:dyDescent="0.2">
      <c r="A4" s="3"/>
      <c r="B4" s="3"/>
      <c r="C4" s="3"/>
      <c r="D4" s="208" t="s">
        <v>6</v>
      </c>
      <c r="E4" s="209"/>
      <c r="F4" s="191"/>
      <c r="G4" s="7"/>
      <c r="H4" s="7"/>
      <c r="I4" s="7"/>
      <c r="J4" s="8"/>
    </row>
    <row r="5" spans="1:13" ht="14" x14ac:dyDescent="0.15">
      <c r="A5" s="2"/>
      <c r="B5" s="2"/>
      <c r="C5" s="2"/>
      <c r="D5" s="9"/>
      <c r="E5" s="9"/>
      <c r="F5" s="10"/>
      <c r="G5" s="10"/>
      <c r="H5" s="10"/>
      <c r="I5" s="10"/>
      <c r="J5" s="10"/>
      <c r="K5" s="1"/>
      <c r="L5" s="1"/>
      <c r="M5" s="1"/>
    </row>
    <row r="6" spans="1:13" ht="14" x14ac:dyDescent="0.15">
      <c r="A6" s="1"/>
      <c r="B6" s="37" t="str">
        <f>IF(Data!$N$4=1,Data!$B$2,IF(Data!$N$4=2,Data!$C$2,IF(Data!$N$4=3,Data!$D$2,IF(Data!$N$4=4,Data!$E$2,IF(Data!$N$4=5,Data!$F$2,IF(Data!$N$4=6,Data!$G$2,IF(Data!$N$4=7,Data!$H$2,IF(Data!$N$4=8,Data!$I$2,IF(Data!$N$4=9,Data!$J$2,IF(Data!$N$4=10,Data!$K$2,""))))))))))</f>
        <v>Income</v>
      </c>
      <c r="C6" s="1"/>
      <c r="D6" s="24" t="s">
        <v>16</v>
      </c>
      <c r="E6" s="36">
        <f>IF(B7&lt;&gt;"",COUNT(B7:B207),"")</f>
        <v>109</v>
      </c>
      <c r="F6" s="68"/>
      <c r="G6" s="24" t="s">
        <v>16</v>
      </c>
      <c r="H6" s="10"/>
      <c r="I6" s="10"/>
      <c r="J6" s="10"/>
      <c r="K6" s="1"/>
      <c r="M6" t="str">
        <f>IF(E15&lt;0,TDIST(-E15,M8-1,1),IF(E15&lt;&gt;"",1-TDIST(E15,M8-1,1),""))</f>
        <v/>
      </c>
    </row>
    <row r="7" spans="1:13" ht="16" x14ac:dyDescent="0.2">
      <c r="A7" s="1"/>
      <c r="B7" s="38">
        <f>IF(AND(Data!$N$4=1,Data!B3&lt;&gt;""),Data!B3,IF(AND(Data!$N$4=2,Data!C3&lt;&gt;""),Data!C3,IF(AND(Data!$N$4=3,Data!D3&lt;&gt;""),Data!D3,IF(AND(Data!$N$4=4,Data!E3&lt;&gt;""),Data!E3,IF(AND(Data!$N$4=5,Data!F3&lt;&gt;""),Data!F3,IF(AND(Data!$N$4=6,Data!G3&lt;&gt;""),Data!G3,IF(AND(Data!$N$4=7,Data!H3&lt;&gt;""),Data!H3,IF(AND(Data!$N$4=8,Data!I3&lt;&gt;""),Data!I3,IF(AND(Data!$N$4=9,Data!J3&lt;&gt;""),Data!J3,IF(AND(Data!$N$4=10,Data!K3&lt;&gt;""),Data!K3,""))))))))))</f>
        <v>99</v>
      </c>
      <c r="C7" s="1"/>
      <c r="D7" s="44" t="s">
        <v>15</v>
      </c>
      <c r="E7" s="56">
        <f>IF(B8&lt;&gt;"",AVERAGE(B7:B207),"")</f>
        <v>133.87155963302752</v>
      </c>
      <c r="F7" s="111"/>
      <c r="G7" s="44" t="s">
        <v>15</v>
      </c>
      <c r="H7" s="10"/>
      <c r="I7" s="10"/>
      <c r="J7" s="10"/>
      <c r="K7" s="1"/>
      <c r="M7" t="e">
        <f>1-M6</f>
        <v>#VALUE!</v>
      </c>
    </row>
    <row r="8" spans="1:13" ht="14" x14ac:dyDescent="0.15">
      <c r="A8" s="1"/>
      <c r="B8" s="38">
        <f>IF(AND(Data!$N$4=1,Data!B4&lt;&gt;""),Data!B4,IF(AND(Data!$N$4=2,Data!C4&lt;&gt;""),Data!C4,IF(AND(Data!$N$4=3,Data!D4&lt;&gt;""),Data!D4,IF(AND(Data!$N$4=4,Data!E4&lt;&gt;""),Data!E4,IF(AND(Data!$N$4=5,Data!F4&lt;&gt;""),Data!F4,IF(AND(Data!$N$4=6,Data!G4&lt;&gt;""),Data!G4,IF(AND(Data!$N$4=7,Data!H4&lt;&gt;""),Data!H4,IF(AND(Data!$N$4=8,Data!I4&lt;&gt;""),Data!I4,IF(AND(Data!$N$4=9,Data!J4&lt;&gt;""),Data!J4,IF(AND(Data!$N$4=10,Data!K4&lt;&gt;""),Data!K4,""))))))))))</f>
        <v>81</v>
      </c>
      <c r="C8" s="1"/>
      <c r="D8" s="24" t="s">
        <v>17</v>
      </c>
      <c r="E8" s="56">
        <f>IF(AND(Data!N4&lt;&gt;"",E6&lt;&gt;""),STDEV(B7:B207),"")</f>
        <v>46.407634452835289</v>
      </c>
      <c r="F8" s="111"/>
      <c r="G8" s="24" t="s">
        <v>17</v>
      </c>
      <c r="H8" s="10"/>
      <c r="I8" s="10"/>
      <c r="J8" s="10"/>
      <c r="K8" s="1"/>
      <c r="M8" s="1">
        <f>IF(F6&lt;&gt;"",F6,IF(E6&lt;&gt;"",E6,""))</f>
        <v>109</v>
      </c>
    </row>
    <row r="9" spans="1:13" ht="14" x14ac:dyDescent="0.15">
      <c r="A9" s="1"/>
      <c r="B9" s="38">
        <f>IF(AND(Data!$N$4=1,Data!B5&lt;&gt;""),Data!B5,IF(AND(Data!$N$4=2,Data!C5&lt;&gt;""),Data!C5,IF(AND(Data!$N$4=3,Data!D5&lt;&gt;""),Data!D5,IF(AND(Data!$N$4=4,Data!E5&lt;&gt;""),Data!E5,IF(AND(Data!$N$4=5,Data!F5&lt;&gt;""),Data!F5,IF(AND(Data!$N$4=6,Data!G5&lt;&gt;""),Data!G5,IF(AND(Data!$N$4=7,Data!H5&lt;&gt;""),Data!H5,IF(AND(Data!$N$4=8,Data!I5&lt;&gt;""),Data!I5,IF(AND(Data!$N$4=9,Data!J5&lt;&gt;""),Data!J5,IF(AND(Data!$N$4=10,Data!K5&lt;&gt;""),Data!K5,""))))))))))</f>
        <v>81</v>
      </c>
      <c r="C9" s="1"/>
      <c r="D9" s="16" t="s">
        <v>4</v>
      </c>
      <c r="E9" s="110">
        <f>IF(AND(F6&lt;&gt;"",F7&lt;&gt;"",F8&lt;&gt;""),F8/SQRT(F6),IF(AND(E6&lt;&gt;"",E7&lt;&gt;"",E8&lt;&gt;""),E8/SQRT(E6),""))</f>
        <v>4.4450452113860344</v>
      </c>
      <c r="F9" s="227"/>
      <c r="G9" s="228"/>
      <c r="H9" s="10"/>
      <c r="I9" s="10"/>
      <c r="J9" s="10"/>
      <c r="K9" s="1"/>
      <c r="M9" s="1"/>
    </row>
    <row r="10" spans="1:13" ht="14" x14ac:dyDescent="0.15">
      <c r="A10" s="1"/>
      <c r="B10" s="38">
        <f>IF(AND(Data!$N$4=1,Data!B6&lt;&gt;""),Data!B6,IF(AND(Data!$N$4=2,Data!C6&lt;&gt;""),Data!C6,IF(AND(Data!$N$4=3,Data!D6&lt;&gt;""),Data!D6,IF(AND(Data!$N$4=4,Data!E6&lt;&gt;""),Data!E6,IF(AND(Data!$N$4=5,Data!F6&lt;&gt;""),Data!F6,IF(AND(Data!$N$4=6,Data!G6&lt;&gt;""),Data!G6,IF(AND(Data!$N$4=7,Data!H6&lt;&gt;""),Data!H6,IF(AND(Data!$N$4=8,Data!I6&lt;&gt;""),Data!I6,IF(AND(Data!$N$4=9,Data!J6&lt;&gt;""),Data!J6,IF(AND(Data!$N$4=10,Data!K6&lt;&gt;""),Data!K6,""))))))))))</f>
        <v>90</v>
      </c>
      <c r="C10" s="1"/>
      <c r="D10" s="11"/>
      <c r="E10" s="12"/>
      <c r="F10" s="13"/>
      <c r="G10" s="10"/>
      <c r="H10" s="10"/>
      <c r="I10" s="10"/>
      <c r="J10" s="10"/>
      <c r="K10" s="1"/>
      <c r="M10" s="1"/>
    </row>
    <row r="11" spans="1:13" ht="14" x14ac:dyDescent="0.15">
      <c r="A11" s="1"/>
      <c r="B11" s="38">
        <f>IF(AND(Data!$N$4=1,Data!B7&lt;&gt;""),Data!B7,IF(AND(Data!$N$4=2,Data!C7&lt;&gt;""),Data!C7,IF(AND(Data!$N$4=3,Data!D7&lt;&gt;""),Data!D7,IF(AND(Data!$N$4=4,Data!E7&lt;&gt;""),Data!E7,IF(AND(Data!$N$4=5,Data!F7&lt;&gt;""),Data!F7,IF(AND(Data!$N$4=6,Data!G7&lt;&gt;""),Data!G7,IF(AND(Data!$N$4=7,Data!H7&lt;&gt;""),Data!H7,IF(AND(Data!$N$4=8,Data!I7&lt;&gt;""),Data!I7,IF(AND(Data!$N$4=9,Data!J7&lt;&gt;""),Data!J7,IF(AND(Data!$N$4=10,Data!K7&lt;&gt;""),Data!K7,""))))))))))</f>
        <v>90</v>
      </c>
      <c r="C11" s="1"/>
      <c r="D11" s="208" t="s">
        <v>19</v>
      </c>
      <c r="E11" s="211"/>
      <c r="F11" s="203"/>
      <c r="G11" s="10"/>
      <c r="H11" s="10"/>
      <c r="I11" s="10"/>
      <c r="J11" s="10"/>
      <c r="K11" s="1"/>
      <c r="M11" s="49"/>
    </row>
    <row r="12" spans="1:13" ht="14" x14ac:dyDescent="0.15">
      <c r="A12" s="1"/>
      <c r="B12" s="38">
        <f>IF(AND(Data!$N$4=1,Data!B8&lt;&gt;""),Data!B8,IF(AND(Data!$N$4=2,Data!C8&lt;&gt;""),Data!C8,IF(AND(Data!$N$4=3,Data!D8&lt;&gt;""),Data!D8,IF(AND(Data!$N$4=4,Data!E8&lt;&gt;""),Data!E8,IF(AND(Data!$N$4=5,Data!F8&lt;&gt;""),Data!F8,IF(AND(Data!$N$4=6,Data!G8&lt;&gt;""),Data!G8,IF(AND(Data!$N$4=7,Data!H8&lt;&gt;""),Data!H8,IF(AND(Data!$N$4=8,Data!I8&lt;&gt;""),Data!I8,IF(AND(Data!$N$4=9,Data!J8&lt;&gt;""),Data!J8,IF(AND(Data!$N$4=10,Data!K8&lt;&gt;""),Data!K8,""))))))))))</f>
        <v>90</v>
      </c>
      <c r="C12" s="1"/>
      <c r="D12" s="10"/>
      <c r="E12" s="10"/>
      <c r="F12" s="15"/>
      <c r="G12" s="12"/>
      <c r="H12" s="12"/>
      <c r="I12" s="13"/>
      <c r="J12" s="10"/>
      <c r="K12" s="1"/>
      <c r="M12" s="1"/>
    </row>
    <row r="13" spans="1:13" ht="14" x14ac:dyDescent="0.15">
      <c r="A13" s="1"/>
      <c r="B13" s="38">
        <f>IF(AND(Data!$N$4=1,Data!B9&lt;&gt;""),Data!B9,IF(AND(Data!$N$4=2,Data!C9&lt;&gt;""),Data!C9,IF(AND(Data!$N$4=3,Data!D9&lt;&gt;""),Data!D9,IF(AND(Data!$N$4=4,Data!E9&lt;&gt;""),Data!E9,IF(AND(Data!$N$4=5,Data!F9&lt;&gt;""),Data!F9,IF(AND(Data!$N$4=6,Data!G9&lt;&gt;""),Data!G9,IF(AND(Data!$N$4=7,Data!H9&lt;&gt;""),Data!H9,IF(AND(Data!$N$4=8,Data!I9&lt;&gt;""),Data!I9,IF(AND(Data!$N$4=9,Data!J9&lt;&gt;""),Data!J9,IF(AND(Data!$N$4=10,Data!K9&lt;&gt;""),Data!K9,""))))))))))</f>
        <v>91</v>
      </c>
      <c r="C13" s="1"/>
      <c r="D13" s="16" t="s">
        <v>73</v>
      </c>
      <c r="E13" s="69"/>
      <c r="F13" s="17"/>
      <c r="G13" s="16" t="s">
        <v>75</v>
      </c>
      <c r="H13" s="105" t="str">
        <f>IF(E13&lt;&gt;"",E13,"")</f>
        <v/>
      </c>
      <c r="I13" s="19"/>
      <c r="J13" s="20"/>
      <c r="K13" s="1"/>
      <c r="M13" s="1"/>
    </row>
    <row r="14" spans="1:13" ht="14" x14ac:dyDescent="0.15">
      <c r="A14" s="1"/>
      <c r="B14" s="38">
        <f>IF(AND(Data!$N$4=1,Data!B10&lt;&gt;""),Data!B10,IF(AND(Data!$N$4=2,Data!C10&lt;&gt;""),Data!C10,IF(AND(Data!$N$4=3,Data!D10&lt;&gt;""),Data!D10,IF(AND(Data!$N$4=4,Data!E10&lt;&gt;""),Data!E10,IF(AND(Data!$N$4=5,Data!F10&lt;&gt;""),Data!F10,IF(AND(Data!$N$4=6,Data!G10&lt;&gt;""),Data!G10,IF(AND(Data!$N$4=7,Data!H10&lt;&gt;""),Data!H10,IF(AND(Data!$N$4=8,Data!I10&lt;&gt;""),Data!I10,IF(AND(Data!$N$4=9,Data!J10&lt;&gt;""),Data!J10,IF(AND(Data!$N$4=10,Data!K10&lt;&gt;""),Data!K10,""))))))))))</f>
        <v>111</v>
      </c>
      <c r="C14" s="1"/>
      <c r="F14" s="17"/>
      <c r="I14" s="19"/>
      <c r="J14" s="20"/>
      <c r="K14" s="1"/>
      <c r="M14" s="1"/>
    </row>
    <row r="15" spans="1:13" ht="14" x14ac:dyDescent="0.15">
      <c r="A15" s="1"/>
      <c r="B15" s="38">
        <f>IF(AND(Data!$N$4=1,Data!B11&lt;&gt;""),Data!B11,IF(AND(Data!$N$4=2,Data!C11&lt;&gt;""),Data!C11,IF(AND(Data!$N$4=3,Data!D11&lt;&gt;""),Data!D11,IF(AND(Data!$N$4=4,Data!E11&lt;&gt;""),Data!E11,IF(AND(Data!$N$4=5,Data!F11&lt;&gt;""),Data!F11,IF(AND(Data!$N$4=6,Data!G11&lt;&gt;""),Data!G11,IF(AND(Data!$N$4=7,Data!H11&lt;&gt;""),Data!H11,IF(AND(Data!$N$4=8,Data!I11&lt;&gt;""),Data!I11,IF(AND(Data!$N$4=9,Data!J11&lt;&gt;""),Data!J11,IF(AND(Data!$N$4=10,Data!K11&lt;&gt;""),Data!K11,""))))))))))</f>
        <v>111</v>
      </c>
      <c r="C15" s="1"/>
      <c r="D15" s="16" t="s">
        <v>29</v>
      </c>
      <c r="E15" s="52" t="str">
        <f>IF(AND(F6&lt;&gt;"",F7&lt;&gt;"",F8&lt;&gt;"",E13&lt;&gt;""),(F7-E13)/(E9),IF(AND(E6&lt;&gt;"",E13&lt;&gt;""),(E7-E13)/(E9),""))</f>
        <v/>
      </c>
      <c r="F15" s="17"/>
      <c r="G15" s="18" t="s">
        <v>7</v>
      </c>
      <c r="H15" s="41" t="str">
        <f>IF(E15&lt;&gt;"",(MIN(M6,M7)*2),"")</f>
        <v/>
      </c>
      <c r="I15" s="19"/>
      <c r="J15" s="20"/>
      <c r="K15" s="1"/>
    </row>
    <row r="16" spans="1:13" ht="14" x14ac:dyDescent="0.15">
      <c r="A16" s="1"/>
      <c r="B16" s="38">
        <f>IF(AND(Data!$N$4=1,Data!B12&lt;&gt;""),Data!B12,IF(AND(Data!$N$4=2,Data!C12&lt;&gt;""),Data!C12,IF(AND(Data!$N$4=3,Data!D12&lt;&gt;""),Data!D12,IF(AND(Data!$N$4=4,Data!E12&lt;&gt;""),Data!E12,IF(AND(Data!$N$4=5,Data!F12&lt;&gt;""),Data!F12,IF(AND(Data!$N$4=6,Data!G12&lt;&gt;""),Data!G12,IF(AND(Data!$N$4=7,Data!H12&lt;&gt;""),Data!H12,IF(AND(Data!$N$4=8,Data!I12&lt;&gt;""),Data!I12,IF(AND(Data!$N$4=9,Data!J12&lt;&gt;""),Data!J12,IF(AND(Data!$N$4=10,Data!K12&lt;&gt;""),Data!K12,""))))))))))</f>
        <v>132</v>
      </c>
      <c r="C16" s="1"/>
      <c r="D16" s="16" t="s">
        <v>74</v>
      </c>
      <c r="E16" s="52" t="str">
        <f>IF(AND(F6&lt;&gt;"",F7&lt;&gt;"",F8&lt;&gt;"",E15&lt;&gt;"",E15&lt;0),-TINV(H16,M8-1),IF(AND(F6&lt;&gt;"",F7&lt;&gt;"",F8&lt;&gt;"",E15&lt;&gt;"",E15&gt;=0),TINV(H16,M8-1),IF(AND(E6&lt;&gt;"",E7&lt;&gt;"",E8&lt;&gt;"",E15&lt;&gt;"",E15&lt;0),-TINV(H16,M8-1),IF(AND(E6&lt;&gt;"",E7&lt;&gt;"",E8&lt;&gt;"",E15&lt;&gt;"",E15&gt;=0),TINV(H16,M8-1),""))))</f>
        <v/>
      </c>
      <c r="F16" s="21"/>
      <c r="G16" s="16" t="s">
        <v>9</v>
      </c>
      <c r="H16" s="35">
        <v>0.05</v>
      </c>
      <c r="I16" s="22"/>
      <c r="J16" s="10"/>
      <c r="K16" s="1"/>
      <c r="L16" s="1"/>
    </row>
    <row r="17" spans="1:13" ht="14" x14ac:dyDescent="0.15">
      <c r="A17" s="1"/>
      <c r="B17" s="38">
        <f>IF(AND(Data!$N$4=1,Data!B13&lt;&gt;""),Data!B13,IF(AND(Data!$N$4=2,Data!C13&lt;&gt;""),Data!C13,IF(AND(Data!$N$4=3,Data!D13&lt;&gt;""),Data!D13,IF(AND(Data!$N$4=4,Data!E13&lt;&gt;""),Data!E13,IF(AND(Data!$N$4=5,Data!F13&lt;&gt;""),Data!F13,IF(AND(Data!$N$4=6,Data!G13&lt;&gt;""),Data!G13,IF(AND(Data!$N$4=7,Data!H13&lt;&gt;""),Data!H13,IF(AND(Data!$N$4=8,Data!I13&lt;&gt;""),Data!I13,IF(AND(Data!$N$4=9,Data!J13&lt;&gt;""),Data!J13,IF(AND(Data!$N$4=10,Data!K13&lt;&gt;""),Data!K13,""))))))))))</f>
        <v>105</v>
      </c>
      <c r="C17" s="1"/>
      <c r="F17" s="21"/>
      <c r="I17" s="22"/>
      <c r="J17" s="14"/>
      <c r="K17" s="1"/>
      <c r="L17" s="1"/>
      <c r="M17" s="1"/>
    </row>
    <row r="18" spans="1:13" ht="14" x14ac:dyDescent="0.15">
      <c r="A18" s="1"/>
      <c r="B18" s="38">
        <f>IF(AND(Data!$N$4=1,Data!B14&lt;&gt;""),Data!B14,IF(AND(Data!$N$4=2,Data!C14&lt;&gt;""),Data!C14,IF(AND(Data!$N$4=3,Data!D14&lt;&gt;""),Data!D14,IF(AND(Data!$N$4=4,Data!E14&lt;&gt;""),Data!E14,IF(AND(Data!$N$4=5,Data!F14&lt;&gt;""),Data!F14,IF(AND(Data!$N$4=6,Data!G14&lt;&gt;""),Data!G14,IF(AND(Data!$N$4=7,Data!H14&lt;&gt;""),Data!H14,IF(AND(Data!$N$4=8,Data!I14&lt;&gt;""),Data!I14,IF(AND(Data!$N$4=9,Data!J14&lt;&gt;""),Data!J14,IF(AND(Data!$N$4=10,Data!K14&lt;&gt;""),Data!K14,""))))))))))</f>
        <v>94</v>
      </c>
      <c r="C18" s="1"/>
      <c r="D18" s="16" t="s">
        <v>5</v>
      </c>
      <c r="E18" s="106" t="str">
        <f>IF(AND(H15&lt;&gt;"",H15&lt;H16),"Yes",IF(AND(H15&lt;&gt;"",H15&gt;H16),"No",""))</f>
        <v/>
      </c>
      <c r="F18" s="21"/>
      <c r="I18" s="22"/>
      <c r="J18" s="14"/>
      <c r="K18" s="1"/>
    </row>
    <row r="19" spans="1:13" ht="14" x14ac:dyDescent="0.15">
      <c r="A19" s="1"/>
      <c r="B19" s="38">
        <f>IF(AND(Data!$N$4=1,Data!B15&lt;&gt;""),Data!B15,IF(AND(Data!$N$4=2,Data!C15&lt;&gt;""),Data!C15,IF(AND(Data!$N$4=3,Data!D15&lt;&gt;""),Data!D15,IF(AND(Data!$N$4=4,Data!E15&lt;&gt;""),Data!E15,IF(AND(Data!$N$4=5,Data!F15&lt;&gt;""),Data!F15,IF(AND(Data!$N$4=6,Data!G15&lt;&gt;""),Data!G15,IF(AND(Data!$N$4=7,Data!H15&lt;&gt;""),Data!H15,IF(AND(Data!$N$4=8,Data!I15&lt;&gt;""),Data!I15,IF(AND(Data!$N$4=9,Data!J15&lt;&gt;""),Data!J15,IF(AND(Data!$N$4=10,Data!K15&lt;&gt;""),Data!K15,""))))))))))</f>
        <v>63</v>
      </c>
      <c r="C19" s="1"/>
      <c r="F19" s="10"/>
      <c r="G19" s="23"/>
      <c r="H19" s="23"/>
      <c r="I19" s="23"/>
      <c r="J19" s="23"/>
      <c r="K19" s="1"/>
      <c r="L19" s="1"/>
    </row>
    <row r="20" spans="1:13" ht="14" x14ac:dyDescent="0.15">
      <c r="A20" s="1"/>
      <c r="B20" s="38">
        <f>IF(AND(Data!$N$4=1,Data!B16&lt;&gt;""),Data!B16,IF(AND(Data!$N$4=2,Data!C16&lt;&gt;""),Data!C16,IF(AND(Data!$N$4=3,Data!D16&lt;&gt;""),Data!D16,IF(AND(Data!$N$4=4,Data!E16&lt;&gt;""),Data!E16,IF(AND(Data!$N$4=5,Data!F16&lt;&gt;""),Data!F16,IF(AND(Data!$N$4=6,Data!G16&lt;&gt;""),Data!G16,IF(AND(Data!$N$4=7,Data!H16&lt;&gt;""),Data!H16,IF(AND(Data!$N$4=8,Data!I16&lt;&gt;""),Data!I16,IF(AND(Data!$N$4=9,Data!J16&lt;&gt;""),Data!J16,IF(AND(Data!$N$4=10,Data!K16&lt;&gt;""),Data!K16,""))))))))))</f>
        <v>99</v>
      </c>
      <c r="C20" s="1"/>
      <c r="D20" s="212" t="str">
        <f>IF(E18="Yes","The sample mean is significantly","")</f>
        <v/>
      </c>
      <c r="E20" s="213"/>
      <c r="F20" s="27" t="str">
        <f>IF(AND(E18="Yes",E15&gt;0),"GREATER",IF(AND(E18="Yes",E15&lt;0),"LESS",""))</f>
        <v/>
      </c>
      <c r="G20" s="28" t="str">
        <f>IF(E18="Yes","than the test value.","")</f>
        <v/>
      </c>
      <c r="H20" s="29"/>
      <c r="I20" s="22"/>
      <c r="J20" s="14"/>
      <c r="K20" s="6"/>
      <c r="L20" s="5"/>
      <c r="M20" s="1"/>
    </row>
    <row r="21" spans="1:13" ht="14" x14ac:dyDescent="0.15">
      <c r="A21" s="1"/>
      <c r="B21" s="38">
        <f>IF(AND(Data!$N$4=1,Data!B17&lt;&gt;""),Data!B17,IF(AND(Data!$N$4=2,Data!C17&lt;&gt;""),Data!C17,IF(AND(Data!$N$4=3,Data!D17&lt;&gt;""),Data!D17,IF(AND(Data!$N$4=4,Data!E17&lt;&gt;""),Data!E17,IF(AND(Data!$N$4=5,Data!F17&lt;&gt;""),Data!F17,IF(AND(Data!$N$4=6,Data!G17&lt;&gt;""),Data!G17,IF(AND(Data!$N$4=7,Data!H17&lt;&gt;""),Data!H17,IF(AND(Data!$N$4=8,Data!I17&lt;&gt;""),Data!I17,IF(AND(Data!$N$4=9,Data!J17&lt;&gt;""),Data!J17,IF(AND(Data!$N$4=10,Data!K17&lt;&gt;""),Data!K17,""))))))))))</f>
        <v>99</v>
      </c>
      <c r="C21" s="1"/>
      <c r="D21" s="10"/>
      <c r="E21" s="10"/>
      <c r="F21" s="11"/>
      <c r="G21" s="23"/>
      <c r="H21" s="23"/>
      <c r="I21" s="22"/>
      <c r="J21" s="14"/>
      <c r="K21" s="1"/>
      <c r="L21" s="1"/>
    </row>
    <row r="22" spans="1:13" x14ac:dyDescent="0.15">
      <c r="A22" s="1"/>
      <c r="B22" s="38">
        <f>IF(AND(Data!$N$4=1,Data!B18&lt;&gt;""),Data!B18,IF(AND(Data!$N$4=2,Data!C18&lt;&gt;""),Data!C18,IF(AND(Data!$N$4=3,Data!D18&lt;&gt;""),Data!D18,IF(AND(Data!$N$4=4,Data!E18&lt;&gt;""),Data!E18,IF(AND(Data!$N$4=5,Data!F18&lt;&gt;""),Data!F18,IF(AND(Data!$N$4=6,Data!G18&lt;&gt;""),Data!G18,IF(AND(Data!$N$4=7,Data!H18&lt;&gt;""),Data!H18,IF(AND(Data!$N$4=8,Data!I18&lt;&gt;""),Data!I18,IF(AND(Data!$N$4=9,Data!J18&lt;&gt;""),Data!J18,IF(AND(Data!$N$4=10,Data!K18&lt;&gt;""),Data!K18,""))))))))))</f>
        <v>63</v>
      </c>
      <c r="C22" s="1"/>
      <c r="D22" s="221" t="str">
        <f>IF(AND(F6&lt;&gt;"",G8&lt;&gt;"",E18="Yes",E15&gt;0),"  Reject Null: The population mean is probably greater than the test value.",IF(AND(F6&lt;&gt;"",F7&lt;&gt;"",E18="Yes",E15&lt;0),"   Reject Null: The population mean is probably less than the test value.",IF(AND(F6&lt;&gt;"",F7&lt;&gt;"",E18="No"),"Do Not Reject Null: The population mean may be close to the test value.",IF(AND(E6&lt;&gt;"",E13&lt;&gt;"",E18="Yes",E15&gt;0),"  Reject Null: The population mean is probably greater than the test value.",IF(AND(E6&lt;&gt;"",E13&lt;&gt;"",E18="Yes",E15&lt;0),"   Reject Null: The population mean is probably less than the test value.",IF(AND(E6&lt;&gt;"",E13&lt;&gt;"",E18="No"),"Do Not Reject Null: The population mean may be close to the test value.",""))))))</f>
        <v/>
      </c>
      <c r="E22" s="222"/>
      <c r="F22" s="222"/>
      <c r="G22" s="222"/>
      <c r="H22" s="223"/>
      <c r="J22" s="1"/>
      <c r="K22" s="1"/>
      <c r="L22" s="1"/>
    </row>
    <row r="23" spans="1:13" x14ac:dyDescent="0.15">
      <c r="B23" s="38">
        <f>IF(AND(Data!$N$4=1,Data!B19&lt;&gt;""),Data!B19,IF(AND(Data!$N$4=2,Data!C19&lt;&gt;""),Data!C19,IF(AND(Data!$N$4=3,Data!D19&lt;&gt;""),Data!D19,IF(AND(Data!$N$4=4,Data!E19&lt;&gt;""),Data!E19,IF(AND(Data!$N$4=5,Data!F19&lt;&gt;""),Data!F19,IF(AND(Data!$N$4=6,Data!G19&lt;&gt;""),Data!G19,IF(AND(Data!$N$4=7,Data!H19&lt;&gt;""),Data!H19,IF(AND(Data!$N$4=8,Data!I19&lt;&gt;""),Data!I19,IF(AND(Data!$N$4=9,Data!J19&lt;&gt;""),Data!J19,IF(AND(Data!$N$4=10,Data!K19&lt;&gt;""),Data!K19,""))))))))))</f>
        <v>63</v>
      </c>
      <c r="D23" s="224"/>
      <c r="E23" s="225"/>
      <c r="F23" s="225"/>
      <c r="G23" s="225"/>
      <c r="H23" s="226"/>
    </row>
    <row r="24" spans="1:13" ht="14" x14ac:dyDescent="0.15">
      <c r="B24" s="38">
        <f>IF(AND(Data!$N$4=1,Data!B20&lt;&gt;""),Data!B20,IF(AND(Data!$N$4=2,Data!C20&lt;&gt;""),Data!C20,IF(AND(Data!$N$4=3,Data!D20&lt;&gt;""),Data!D20,IF(AND(Data!$N$4=4,Data!E20&lt;&gt;""),Data!E20,IF(AND(Data!$N$4=5,Data!F20&lt;&gt;""),Data!F20,IF(AND(Data!$N$4=6,Data!G20&lt;&gt;""),Data!G20,IF(AND(Data!$N$4=7,Data!H20&lt;&gt;""),Data!H20,IF(AND(Data!$N$4=8,Data!I20&lt;&gt;""),Data!I20,IF(AND(Data!$N$4=9,Data!J20&lt;&gt;""),Data!J20,IF(AND(Data!$N$4=10,Data!K20&lt;&gt;""),Data!K20,""))))))))))</f>
        <v>101</v>
      </c>
      <c r="D24" s="10"/>
      <c r="E24" s="10"/>
      <c r="F24" s="11"/>
      <c r="G24" s="23"/>
      <c r="H24" s="23"/>
      <c r="I24" s="22"/>
      <c r="J24" s="14"/>
    </row>
    <row r="25" spans="1:13" ht="14" x14ac:dyDescent="0.15">
      <c r="B25" s="38">
        <f>IF(AND(Data!$N$4=1,Data!B21&lt;&gt;""),Data!B21,IF(AND(Data!$N$4=2,Data!C21&lt;&gt;""),Data!C21,IF(AND(Data!$N$4=3,Data!D21&lt;&gt;""),Data!D21,IF(AND(Data!$N$4=4,Data!E21&lt;&gt;""),Data!E21,IF(AND(Data!$N$4=5,Data!F21&lt;&gt;""),Data!F21,IF(AND(Data!$N$4=6,Data!G21&lt;&gt;""),Data!G21,IF(AND(Data!$N$4=7,Data!H21&lt;&gt;""),Data!H21,IF(AND(Data!$N$4=8,Data!I21&lt;&gt;""),Data!I21,IF(AND(Data!$N$4=9,Data!J21&lt;&gt;""),Data!J21,IF(AND(Data!$N$4=10,Data!K21&lt;&gt;""),Data!K21,""))))))))))</f>
        <v>81</v>
      </c>
      <c r="D25" s="24" t="s">
        <v>0</v>
      </c>
      <c r="E25" s="24" t="s">
        <v>30</v>
      </c>
      <c r="F25" s="54"/>
      <c r="G25" s="55" t="s">
        <v>31</v>
      </c>
      <c r="H25" s="25"/>
      <c r="I25" s="202" t="s">
        <v>1</v>
      </c>
      <c r="J25" s="203"/>
      <c r="M25" s="1"/>
    </row>
    <row r="26" spans="1:13" ht="14" x14ac:dyDescent="0.15">
      <c r="B26" s="38">
        <f>IF(AND(Data!$N$4=1,Data!B22&lt;&gt;""),Data!B22,IF(AND(Data!$N$4=2,Data!C22&lt;&gt;""),Data!C22,IF(AND(Data!$N$4=3,Data!D22&lt;&gt;""),Data!D22,IF(AND(Data!$N$4=4,Data!E22&lt;&gt;""),Data!E22,IF(AND(Data!$N$4=5,Data!F22&lt;&gt;""),Data!F22,IF(AND(Data!$N$4=6,Data!G22&lt;&gt;""),Data!G22,IF(AND(Data!$N$4=7,Data!H22&lt;&gt;""),Data!H22,IF(AND(Data!$N$4=8,Data!I22&lt;&gt;""),Data!I22,IF(AND(Data!$N$4=9,Data!J22&lt;&gt;""),Data!J22,IF(AND(Data!$N$4=10,Data!K22&lt;&gt;""),Data!K22,""))))))))))</f>
        <v>117</v>
      </c>
      <c r="D26" s="26">
        <v>0.95</v>
      </c>
      <c r="E26" s="56">
        <f>IF(AND(F6&lt;&gt;"",F7&lt;&gt;"",F8&lt;&gt;""),F7,IF(AND(E6&lt;&gt;"",E7&lt;&gt;"",E8&lt;&gt;""),E7,""))</f>
        <v>133.87155963302752</v>
      </c>
      <c r="F26" s="45" t="s">
        <v>2</v>
      </c>
      <c r="G26" s="56">
        <f>IF(AND(F6&lt;&gt;"",F7&lt;&gt;"",F8&lt;&gt;""),TINV(1-D26,F6-1)*E9,IF(AND(E6&lt;&gt;"",E7&lt;&gt;"",E8&lt;&gt;""),TINV(1-D26,E6-1)*E9,""))</f>
        <v>8.8108507501133921</v>
      </c>
      <c r="H26" s="46" t="s">
        <v>3</v>
      </c>
      <c r="I26" s="39">
        <f>IF(AND(E26&lt;&gt;"",G26&lt;&gt;""),E26-G26,"")</f>
        <v>125.06070888291413</v>
      </c>
      <c r="J26" s="39">
        <f>IF(I26&lt;&gt;"",E26+G26,"")</f>
        <v>142.6824103831409</v>
      </c>
    </row>
    <row r="27" spans="1:13" ht="14" x14ac:dyDescent="0.15">
      <c r="B27" s="38">
        <f>IF(AND(Data!$N$4=1,Data!B23&lt;&gt;""),Data!B23,IF(AND(Data!$N$4=2,Data!C23&lt;&gt;""),Data!C23,IF(AND(Data!$N$4=3,Data!D23&lt;&gt;""),Data!D23,IF(AND(Data!$N$4=4,Data!E23&lt;&gt;""),Data!E23,IF(AND(Data!$N$4=5,Data!F23&lt;&gt;""),Data!F23,IF(AND(Data!$N$4=6,Data!G23&lt;&gt;""),Data!G23,IF(AND(Data!$N$4=7,Data!H23&lt;&gt;""),Data!H23,IF(AND(Data!$N$4=8,Data!I23&lt;&gt;""),Data!I23,IF(AND(Data!$N$4=9,Data!J23&lt;&gt;""),Data!J23,IF(AND(Data!$N$4=10,Data!K23&lt;&gt;""),Data!K23,""))))))))))</f>
        <v>126</v>
      </c>
      <c r="D27" s="8"/>
      <c r="E27" s="8"/>
      <c r="F27" s="8"/>
      <c r="G27" s="8"/>
      <c r="H27" s="8"/>
      <c r="I27" s="8"/>
      <c r="J27" s="8"/>
    </row>
    <row r="28" spans="1:13" ht="14" x14ac:dyDescent="0.15">
      <c r="B28" s="38">
        <f>IF(AND(Data!$N$4=1,Data!B24&lt;&gt;""),Data!B24,IF(AND(Data!$N$4=2,Data!C24&lt;&gt;""),Data!C24,IF(AND(Data!$N$4=3,Data!D24&lt;&gt;""),Data!D24,IF(AND(Data!$N$4=4,Data!E24&lt;&gt;""),Data!E24,IF(AND(Data!$N$4=5,Data!F24&lt;&gt;""),Data!F24,IF(AND(Data!$N$4=6,Data!G24&lt;&gt;""),Data!G24,IF(AND(Data!$N$4=7,Data!H24&lt;&gt;""),Data!H24,IF(AND(Data!$N$4=8,Data!I24&lt;&gt;""),Data!I24,IF(AND(Data!$N$4=9,Data!J24&lt;&gt;""),Data!J24,IF(AND(Data!$N$4=10,Data!K24&lt;&gt;""),Data!K24,""))))))))))</f>
        <v>90</v>
      </c>
      <c r="D28" s="204" t="str">
        <f>IF(AND(F6&lt;&gt;"",F7&lt;&gt;"",F8&lt;&gt;"",E13&lt;&gt;"",E13&gt;I26,E13&lt;J26),"The test value is within the confidence interval.",IF(AND(F6&lt;&gt;"",F7&lt;&gt;"",F8&lt;&gt;"",E13&lt;&gt;"",E13&lt;I26),"The test value is not witihn the confidence interval.",IF(AND(F6&lt;&gt;"",F7&lt;&gt;"",F8&lt;&gt;"",E13&lt;&gt;"",E13&gt;J26),"The test value is not witihn the confidence interval.",IF(AND(E6&lt;&gt;"",E7&lt;&gt;"",E8&lt;&gt;"",E13&lt;&gt;"",E13&gt;I26,E13&lt;J26),"The test value is within the confidence interval.",IF(AND(E6&lt;&gt;"",E7&lt;&gt;"",E8&lt;&gt;"",E13&lt;&gt;"",E13&lt;I26),"The test value is not witihn the confidence interval.",IF(AND(E6&lt;&gt;"",E7&lt;&gt;"",E8&lt;&gt;"",E13&lt;&gt;"",E13&gt;J26),"The test value is not witihn the confidence interval.",""))))))</f>
        <v/>
      </c>
      <c r="E28" s="220"/>
      <c r="F28" s="220"/>
      <c r="G28" s="220"/>
      <c r="H28" s="47"/>
      <c r="I28" s="48" t="s">
        <v>8</v>
      </c>
      <c r="J28" s="40" t="str">
        <f>IF(AND(F6&lt;&gt;"",F7&lt;&gt;"",F8&lt;&gt;"",E13&lt;&gt;""),E13,IF(AND(E6&lt;&gt;"",E7&lt;&gt;"",E8&lt;&gt;"",E13&lt;&gt;""),E13,""))</f>
        <v/>
      </c>
      <c r="M28" s="1"/>
    </row>
    <row r="29" spans="1:13" x14ac:dyDescent="0.15">
      <c r="B29" s="38">
        <f>IF(AND(Data!$N$4=1,Data!B25&lt;&gt;""),Data!B25,IF(AND(Data!$N$4=2,Data!C25&lt;&gt;""),Data!C25,IF(AND(Data!$N$4=3,Data!D25&lt;&gt;""),Data!D25,IF(AND(Data!$N$4=4,Data!E25&lt;&gt;""),Data!E25,IF(AND(Data!$N$4=5,Data!F25&lt;&gt;""),Data!F25,IF(AND(Data!$N$4=6,Data!G25&lt;&gt;""),Data!G25,IF(AND(Data!$N$4=7,Data!H25&lt;&gt;""),Data!H25,IF(AND(Data!$N$4=8,Data!I25&lt;&gt;""),Data!I25,IF(AND(Data!$N$4=9,Data!J25&lt;&gt;""),Data!J25,IF(AND(Data!$N$4=10,Data!K25&lt;&gt;""),Data!K25,""))))))))))</f>
        <v>90</v>
      </c>
    </row>
    <row r="30" spans="1:13" ht="14" x14ac:dyDescent="0.15">
      <c r="B30" s="38">
        <f>IF(AND(Data!$N$4=1,Data!B26&lt;&gt;""),Data!B26,IF(AND(Data!$N$4=2,Data!C26&lt;&gt;""),Data!C26,IF(AND(Data!$N$4=3,Data!D26&lt;&gt;""),Data!D26,IF(AND(Data!$N$4=4,Data!E26&lt;&gt;""),Data!E26,IF(AND(Data!$N$4=5,Data!F26&lt;&gt;""),Data!F26,IF(AND(Data!$N$4=6,Data!G26&lt;&gt;""),Data!G26,IF(AND(Data!$N$4=7,Data!H26&lt;&gt;""),Data!H26,IF(AND(Data!$N$4=8,Data!I26&lt;&gt;""),Data!I26,IF(AND(Data!$N$4=9,Data!J26&lt;&gt;""),Data!J26,IF(AND(Data!$N$4=10,Data!K26&lt;&gt;""),Data!K26,""))))))))))</f>
        <v>93</v>
      </c>
      <c r="D30" s="16" t="s">
        <v>27</v>
      </c>
      <c r="E30" s="79">
        <f>IF(AND(F6&lt;&gt;"",F7&lt;&gt;"",F8&lt;&gt;""),TINV((1-D26),M8-1),IF(AND(E6&lt;&gt;"",E7&lt;&gt;"",E8&lt;&gt;""),TINV((1-D26),M8-1),""))</f>
        <v>1.982173483307728</v>
      </c>
      <c r="G30" s="16" t="s">
        <v>28</v>
      </c>
      <c r="H30" s="79" t="str">
        <f>IF(AND(F6&lt;&gt;"",F7&lt;&gt;"",F8&lt;&gt;"",E13&lt;&gt;""),(F7-E13)/(E9),IF(AND(E6&lt;&gt;"",E13&lt;&gt;""),(E7-E13)/(E9),""))</f>
        <v/>
      </c>
    </row>
    <row r="31" spans="1:13" x14ac:dyDescent="0.15">
      <c r="B31" s="38">
        <f>IF(AND(Data!$N$4=1,Data!B27&lt;&gt;""),Data!B27,IF(AND(Data!$N$4=2,Data!C27&lt;&gt;""),Data!C27,IF(AND(Data!$N$4=3,Data!D27&lt;&gt;""),Data!D27,IF(AND(Data!$N$4=4,Data!E27&lt;&gt;""),Data!E27,IF(AND(Data!$N$4=5,Data!F27&lt;&gt;""),Data!F27,IF(AND(Data!$N$4=6,Data!G27&lt;&gt;""),Data!G27,IF(AND(Data!$N$4=7,Data!H27&lt;&gt;""),Data!H27,IF(AND(Data!$N$4=8,Data!I27&lt;&gt;""),Data!I27,IF(AND(Data!$N$4=9,Data!J27&lt;&gt;""),Data!J27,IF(AND(Data!$N$4=10,Data!K27&lt;&gt;""),Data!K27,""))))))))))</f>
        <v>120</v>
      </c>
    </row>
    <row r="32" spans="1:13" x14ac:dyDescent="0.15">
      <c r="B32" s="38">
        <f>IF(AND(Data!$N$4=1,Data!B28&lt;&gt;""),Data!B28,IF(AND(Data!$N$4=2,Data!C28&lt;&gt;""),Data!C28,IF(AND(Data!$N$4=3,Data!D28&lt;&gt;""),Data!D28,IF(AND(Data!$N$4=4,Data!E28&lt;&gt;""),Data!E28,IF(AND(Data!$N$4=5,Data!F28&lt;&gt;""),Data!F28,IF(AND(Data!$N$4=6,Data!G28&lt;&gt;""),Data!G28,IF(AND(Data!$N$4=7,Data!H28&lt;&gt;""),Data!H28,IF(AND(Data!$N$4=8,Data!I28&lt;&gt;""),Data!I28,IF(AND(Data!$N$4=9,Data!J28&lt;&gt;""),Data!J28,IF(AND(Data!$N$4=10,Data!K28&lt;&gt;""),Data!K28,""))))))))))</f>
        <v>121</v>
      </c>
    </row>
    <row r="33" spans="2:13" x14ac:dyDescent="0.15">
      <c r="B33" s="38">
        <f>IF(AND(Data!$N$4=1,Data!B29&lt;&gt;""),Data!B29,IF(AND(Data!$N$4=2,Data!C29&lt;&gt;""),Data!C29,IF(AND(Data!$N$4=3,Data!D29&lt;&gt;""),Data!D29,IF(AND(Data!$N$4=4,Data!E29&lt;&gt;""),Data!E29,IF(AND(Data!$N$4=5,Data!F29&lt;&gt;""),Data!F29,IF(AND(Data!$N$4=6,Data!G29&lt;&gt;""),Data!G29,IF(AND(Data!$N$4=7,Data!H29&lt;&gt;""),Data!H29,IF(AND(Data!$N$4=8,Data!I29&lt;&gt;""),Data!I29,IF(AND(Data!$N$4=9,Data!J29&lt;&gt;""),Data!J29,IF(AND(Data!$N$4=10,Data!K29&lt;&gt;""),Data!K29,""))))))))))</f>
        <v>150</v>
      </c>
    </row>
    <row r="34" spans="2:13" x14ac:dyDescent="0.15">
      <c r="B34" s="38">
        <f>IF(AND(Data!$N$4=1,Data!B30&lt;&gt;""),Data!B30,IF(AND(Data!$N$4=2,Data!C30&lt;&gt;""),Data!C30,IF(AND(Data!$N$4=3,Data!D30&lt;&gt;""),Data!D30,IF(AND(Data!$N$4=4,Data!E30&lt;&gt;""),Data!E30,IF(AND(Data!$N$4=5,Data!F30&lt;&gt;""),Data!F30,IF(AND(Data!$N$4=6,Data!G30&lt;&gt;""),Data!G30,IF(AND(Data!$N$4=7,Data!H30&lt;&gt;""),Data!H30,IF(AND(Data!$N$4=8,Data!I30&lt;&gt;""),Data!I30,IF(AND(Data!$N$4=9,Data!J30&lt;&gt;""),Data!J30,IF(AND(Data!$N$4=10,Data!K30&lt;&gt;""),Data!K30,""))))))))))</f>
        <v>151</v>
      </c>
    </row>
    <row r="35" spans="2:13" x14ac:dyDescent="0.15">
      <c r="B35" s="38">
        <f>IF(AND(Data!$N$4=1,Data!B31&lt;&gt;""),Data!B31,IF(AND(Data!$N$4=2,Data!C31&lt;&gt;""),Data!C31,IF(AND(Data!$N$4=3,Data!D31&lt;&gt;""),Data!D31,IF(AND(Data!$N$4=4,Data!E31&lt;&gt;""),Data!E31,IF(AND(Data!$N$4=5,Data!F31&lt;&gt;""),Data!F31,IF(AND(Data!$N$4=6,Data!G31&lt;&gt;""),Data!G31,IF(AND(Data!$N$4=7,Data!H31&lt;&gt;""),Data!H31,IF(AND(Data!$N$4=8,Data!I31&lt;&gt;""),Data!I31,IF(AND(Data!$N$4=9,Data!J31&lt;&gt;""),Data!J31,IF(AND(Data!$N$4=10,Data!K31&lt;&gt;""),Data!K31,""))))))))))</f>
        <v>144</v>
      </c>
    </row>
    <row r="36" spans="2:13" x14ac:dyDescent="0.15">
      <c r="B36" s="38">
        <f>IF(AND(Data!$N$4=1,Data!B32&lt;&gt;""),Data!B32,IF(AND(Data!$N$4=2,Data!C32&lt;&gt;""),Data!C32,IF(AND(Data!$N$4=3,Data!D32&lt;&gt;""),Data!D32,IF(AND(Data!$N$4=4,Data!E32&lt;&gt;""),Data!E32,IF(AND(Data!$N$4=5,Data!F32&lt;&gt;""),Data!F32,IF(AND(Data!$N$4=6,Data!G32&lt;&gt;""),Data!G32,IF(AND(Data!$N$4=7,Data!H32&lt;&gt;""),Data!H32,IF(AND(Data!$N$4=8,Data!I32&lt;&gt;""),Data!I32,IF(AND(Data!$N$4=9,Data!J32&lt;&gt;""),Data!J32,IF(AND(Data!$N$4=10,Data!K32&lt;&gt;""),Data!K32,""))))))))))</f>
        <v>156</v>
      </c>
    </row>
    <row r="37" spans="2:13" x14ac:dyDescent="0.15">
      <c r="B37" s="38">
        <f>IF(AND(Data!$N$4=1,Data!B33&lt;&gt;""),Data!B33,IF(AND(Data!$N$4=2,Data!C33&lt;&gt;""),Data!C33,IF(AND(Data!$N$4=3,Data!D33&lt;&gt;""),Data!D33,IF(AND(Data!$N$4=4,Data!E33&lt;&gt;""),Data!E33,IF(AND(Data!$N$4=5,Data!F33&lt;&gt;""),Data!F33,IF(AND(Data!$N$4=6,Data!G33&lt;&gt;""),Data!G33,IF(AND(Data!$N$4=7,Data!H33&lt;&gt;""),Data!H33,IF(AND(Data!$N$4=8,Data!I33&lt;&gt;""),Data!I33,IF(AND(Data!$N$4=9,Data!J33&lt;&gt;""),Data!J33,IF(AND(Data!$N$4=10,Data!K33&lt;&gt;""),Data!K33,""))))))))))</f>
        <v>156</v>
      </c>
      <c r="M37" s="1"/>
    </row>
    <row r="38" spans="2:13" x14ac:dyDescent="0.15">
      <c r="B38" s="38">
        <f>IF(AND(Data!$N$4=1,Data!B34&lt;&gt;""),Data!B34,IF(AND(Data!$N$4=2,Data!C34&lt;&gt;""),Data!C34,IF(AND(Data!$N$4=3,Data!D34&lt;&gt;""),Data!D34,IF(AND(Data!$N$4=4,Data!E34&lt;&gt;""),Data!E34,IF(AND(Data!$N$4=5,Data!F34&lt;&gt;""),Data!F34,IF(AND(Data!$N$4=6,Data!G34&lt;&gt;""),Data!G34,IF(AND(Data!$N$4=7,Data!H34&lt;&gt;""),Data!H34,IF(AND(Data!$N$4=8,Data!I34&lt;&gt;""),Data!I34,IF(AND(Data!$N$4=9,Data!J34&lt;&gt;""),Data!J34,IF(AND(Data!$N$4=10,Data!K34&lt;&gt;""),Data!K34,""))))))))))</f>
        <v>165</v>
      </c>
    </row>
    <row r="39" spans="2:13" x14ac:dyDescent="0.15">
      <c r="B39" s="38">
        <f>IF(AND(Data!$N$4=1,Data!B35&lt;&gt;""),Data!B35,IF(AND(Data!$N$4=2,Data!C35&lt;&gt;""),Data!C35,IF(AND(Data!$N$4=3,Data!D35&lt;&gt;""),Data!D35,IF(AND(Data!$N$4=4,Data!E35&lt;&gt;""),Data!E35,IF(AND(Data!$N$4=5,Data!F35&lt;&gt;""),Data!F35,IF(AND(Data!$N$4=6,Data!G35&lt;&gt;""),Data!G35,IF(AND(Data!$N$4=7,Data!H35&lt;&gt;""),Data!H35,IF(AND(Data!$N$4=8,Data!I35&lt;&gt;""),Data!I35,IF(AND(Data!$N$4=9,Data!J35&lt;&gt;""),Data!J35,IF(AND(Data!$N$4=10,Data!K35&lt;&gt;""),Data!K35,""))))))))))</f>
        <v>192</v>
      </c>
    </row>
    <row r="40" spans="2:13" x14ac:dyDescent="0.15">
      <c r="B40" s="38">
        <f>IF(AND(Data!$N$4=1,Data!B36&lt;&gt;""),Data!B36,IF(AND(Data!$N$4=2,Data!C36&lt;&gt;""),Data!C36,IF(AND(Data!$N$4=3,Data!D36&lt;&gt;""),Data!D36,IF(AND(Data!$N$4=4,Data!E36&lt;&gt;""),Data!E36,IF(AND(Data!$N$4=5,Data!F36&lt;&gt;""),Data!F36,IF(AND(Data!$N$4=6,Data!G36&lt;&gt;""),Data!G36,IF(AND(Data!$N$4=7,Data!H36&lt;&gt;""),Data!H36,IF(AND(Data!$N$4=8,Data!I36&lt;&gt;""),Data!I36,IF(AND(Data!$N$4=9,Data!J36&lt;&gt;""),Data!J36,IF(AND(Data!$N$4=10,Data!K36&lt;&gt;""),Data!K36,""))))))))))</f>
        <v>193</v>
      </c>
      <c r="M40" s="1"/>
    </row>
    <row r="41" spans="2:13" x14ac:dyDescent="0.15">
      <c r="B41" s="38">
        <f>IF(AND(Data!$N$4=1,Data!B37&lt;&gt;""),Data!B37,IF(AND(Data!$N$4=2,Data!C37&lt;&gt;""),Data!C37,IF(AND(Data!$N$4=3,Data!D37&lt;&gt;""),Data!D37,IF(AND(Data!$N$4=4,Data!E37&lt;&gt;""),Data!E37,IF(AND(Data!$N$4=5,Data!F37&lt;&gt;""),Data!F37,IF(AND(Data!$N$4=6,Data!G37&lt;&gt;""),Data!G37,IF(AND(Data!$N$4=7,Data!H37&lt;&gt;""),Data!H37,IF(AND(Data!$N$4=8,Data!I37&lt;&gt;""),Data!I37,IF(AND(Data!$N$4=9,Data!J37&lt;&gt;""),Data!J37,IF(AND(Data!$N$4=10,Data!K37&lt;&gt;""),Data!K37,""))))))))))</f>
        <v>165</v>
      </c>
    </row>
    <row r="42" spans="2:13" x14ac:dyDescent="0.15">
      <c r="B42" s="38">
        <f>IF(AND(Data!$N$4=1,Data!B38&lt;&gt;""),Data!B38,IF(AND(Data!$N$4=2,Data!C38&lt;&gt;""),Data!C38,IF(AND(Data!$N$4=3,Data!D38&lt;&gt;""),Data!D38,IF(AND(Data!$N$4=4,Data!E38&lt;&gt;""),Data!E38,IF(AND(Data!$N$4=5,Data!F38&lt;&gt;""),Data!F38,IF(AND(Data!$N$4=6,Data!G38&lt;&gt;""),Data!G38,IF(AND(Data!$N$4=7,Data!H38&lt;&gt;""),Data!H38,IF(AND(Data!$N$4=8,Data!I38&lt;&gt;""),Data!I38,IF(AND(Data!$N$4=9,Data!J38&lt;&gt;""),Data!J38,IF(AND(Data!$N$4=10,Data!K38&lt;&gt;""),Data!K38,""))))))))))</f>
        <v>165</v>
      </c>
    </row>
    <row r="43" spans="2:13" x14ac:dyDescent="0.15">
      <c r="B43" s="38">
        <f>IF(AND(Data!$N$4=1,Data!B39&lt;&gt;""),Data!B39,IF(AND(Data!$N$4=2,Data!C39&lt;&gt;""),Data!C39,IF(AND(Data!$N$4=3,Data!D39&lt;&gt;""),Data!D39,IF(AND(Data!$N$4=4,Data!E39&lt;&gt;""),Data!E39,IF(AND(Data!$N$4=5,Data!F39&lt;&gt;""),Data!F39,IF(AND(Data!$N$4=6,Data!G39&lt;&gt;""),Data!G39,IF(AND(Data!$N$4=7,Data!H39&lt;&gt;""),Data!H39,IF(AND(Data!$N$4=8,Data!I39&lt;&gt;""),Data!I39,IF(AND(Data!$N$4=9,Data!J39&lt;&gt;""),Data!J39,IF(AND(Data!$N$4=10,Data!K39&lt;&gt;""),Data!K39,""))))))))))</f>
        <v>166</v>
      </c>
      <c r="M43" s="1"/>
    </row>
    <row r="44" spans="2:13" x14ac:dyDescent="0.15">
      <c r="B44" s="38">
        <f>IF(AND(Data!$N$4=1,Data!B40&lt;&gt;""),Data!B40,IF(AND(Data!$N$4=2,Data!C40&lt;&gt;""),Data!C40,IF(AND(Data!$N$4=3,Data!D40&lt;&gt;""),Data!D40,IF(AND(Data!$N$4=4,Data!E40&lt;&gt;""),Data!E40,IF(AND(Data!$N$4=5,Data!F40&lt;&gt;""),Data!F40,IF(AND(Data!$N$4=6,Data!G40&lt;&gt;""),Data!G40,IF(AND(Data!$N$4=7,Data!H40&lt;&gt;""),Data!H40,IF(AND(Data!$N$4=8,Data!I40&lt;&gt;""),Data!I40,IF(AND(Data!$N$4=9,Data!J40&lt;&gt;""),Data!J40,IF(AND(Data!$N$4=10,Data!K40&lt;&gt;""),Data!K40,""))))))))))</f>
        <v>194</v>
      </c>
    </row>
    <row r="45" spans="2:13" x14ac:dyDescent="0.15">
      <c r="B45" s="38">
        <f>IF(AND(Data!$N$4=1,Data!B41&lt;&gt;""),Data!B41,IF(AND(Data!$N$4=2,Data!C41&lt;&gt;""),Data!C41,IF(AND(Data!$N$4=3,Data!D41&lt;&gt;""),Data!D41,IF(AND(Data!$N$4=4,Data!E41&lt;&gt;""),Data!E41,IF(AND(Data!$N$4=5,Data!F41&lt;&gt;""),Data!F41,IF(AND(Data!$N$4=6,Data!G41&lt;&gt;""),Data!G41,IF(AND(Data!$N$4=7,Data!H41&lt;&gt;""),Data!H41,IF(AND(Data!$N$4=8,Data!I41&lt;&gt;""),Data!I41,IF(AND(Data!$N$4=9,Data!J41&lt;&gt;""),Data!J41,IF(AND(Data!$N$4=10,Data!K41&lt;&gt;""),Data!K41,""))))))))))</f>
        <v>183</v>
      </c>
    </row>
    <row r="46" spans="2:13" x14ac:dyDescent="0.15">
      <c r="B46" s="38">
        <f>IF(AND(Data!$N$4=1,Data!B42&lt;&gt;""),Data!B42,IF(AND(Data!$N$4=2,Data!C42&lt;&gt;""),Data!C42,IF(AND(Data!$N$4=3,Data!D42&lt;&gt;""),Data!D42,IF(AND(Data!$N$4=4,Data!E42&lt;&gt;""),Data!E42,IF(AND(Data!$N$4=5,Data!F42&lt;&gt;""),Data!F42,IF(AND(Data!$N$4=6,Data!G42&lt;&gt;""),Data!G42,IF(AND(Data!$N$4=7,Data!H42&lt;&gt;""),Data!H42,IF(AND(Data!$N$4=8,Data!I42&lt;&gt;""),Data!I42,IF(AND(Data!$N$4=9,Data!J42&lt;&gt;""),Data!J42,IF(AND(Data!$N$4=10,Data!K42&lt;&gt;""),Data!K42,""))))))))))</f>
        <v>190</v>
      </c>
      <c r="M46" s="1"/>
    </row>
    <row r="47" spans="2:13" x14ac:dyDescent="0.15">
      <c r="B47" s="38">
        <f>IF(AND(Data!$N$4=1,Data!B43&lt;&gt;""),Data!B43,IF(AND(Data!$N$4=2,Data!C43&lt;&gt;""),Data!C43,IF(AND(Data!$N$4=3,Data!D43&lt;&gt;""),Data!D43,IF(AND(Data!$N$4=4,Data!E43&lt;&gt;""),Data!E43,IF(AND(Data!$N$4=5,Data!F43&lt;&gt;""),Data!F43,IF(AND(Data!$N$4=6,Data!G43&lt;&gt;""),Data!G43,IF(AND(Data!$N$4=7,Data!H43&lt;&gt;""),Data!H43,IF(AND(Data!$N$4=8,Data!I43&lt;&gt;""),Data!I43,IF(AND(Data!$N$4=9,Data!J43&lt;&gt;""),Data!J43,IF(AND(Data!$N$4=10,Data!K43&lt;&gt;""),Data!K43,""))))))))))</f>
        <v>63</v>
      </c>
    </row>
    <row r="48" spans="2:13" x14ac:dyDescent="0.15">
      <c r="B48" s="38">
        <f>IF(AND(Data!$N$4=1,Data!B44&lt;&gt;""),Data!B44,IF(AND(Data!$N$4=2,Data!C44&lt;&gt;""),Data!C44,IF(AND(Data!$N$4=3,Data!D44&lt;&gt;""),Data!D44,IF(AND(Data!$N$4=4,Data!E44&lt;&gt;""),Data!E44,IF(AND(Data!$N$4=5,Data!F44&lt;&gt;""),Data!F44,IF(AND(Data!$N$4=6,Data!G44&lt;&gt;""),Data!G44,IF(AND(Data!$N$4=7,Data!H44&lt;&gt;""),Data!H44,IF(AND(Data!$N$4=8,Data!I44&lt;&gt;""),Data!I44,IF(AND(Data!$N$4=9,Data!J44&lt;&gt;""),Data!J44,IF(AND(Data!$N$4=10,Data!K44&lt;&gt;""),Data!K44,""))))))))))</f>
        <v>63</v>
      </c>
    </row>
    <row r="49" spans="2:13" x14ac:dyDescent="0.15">
      <c r="B49" s="38">
        <f>IF(AND(Data!$N$4=1,Data!B45&lt;&gt;""),Data!B45,IF(AND(Data!$N$4=2,Data!C45&lt;&gt;""),Data!C45,IF(AND(Data!$N$4=3,Data!D45&lt;&gt;""),Data!D45,IF(AND(Data!$N$4=4,Data!E45&lt;&gt;""),Data!E45,IF(AND(Data!$N$4=5,Data!F45&lt;&gt;""),Data!F45,IF(AND(Data!$N$4=6,Data!G45&lt;&gt;""),Data!G45,IF(AND(Data!$N$4=7,Data!H45&lt;&gt;""),Data!H45,IF(AND(Data!$N$4=8,Data!I45&lt;&gt;""),Data!I45,IF(AND(Data!$N$4=9,Data!J45&lt;&gt;""),Data!J45,IF(AND(Data!$N$4=10,Data!K45&lt;&gt;""),Data!K45,""))))))))))</f>
        <v>162</v>
      </c>
      <c r="M49" s="1"/>
    </row>
    <row r="50" spans="2:13" x14ac:dyDescent="0.15">
      <c r="B50" s="38">
        <f>IF(AND(Data!$N$4=1,Data!B46&lt;&gt;""),Data!B46,IF(AND(Data!$N$4=2,Data!C46&lt;&gt;""),Data!C46,IF(AND(Data!$N$4=3,Data!D46&lt;&gt;""),Data!D46,IF(AND(Data!$N$4=4,Data!E46&lt;&gt;""),Data!E46,IF(AND(Data!$N$4=5,Data!F46&lt;&gt;""),Data!F46,IF(AND(Data!$N$4=6,Data!G46&lt;&gt;""),Data!G46,IF(AND(Data!$N$4=7,Data!H46&lt;&gt;""),Data!H46,IF(AND(Data!$N$4=8,Data!I46&lt;&gt;""),Data!I46,IF(AND(Data!$N$4=9,Data!J46&lt;&gt;""),Data!J46,IF(AND(Data!$N$4=10,Data!K46&lt;&gt;""),Data!K46,""))))))))))</f>
        <v>66</v>
      </c>
    </row>
    <row r="51" spans="2:13" x14ac:dyDescent="0.15">
      <c r="B51" s="38">
        <f>IF(AND(Data!$N$4=1,Data!B47&lt;&gt;""),Data!B47,IF(AND(Data!$N$4=2,Data!C47&lt;&gt;""),Data!C47,IF(AND(Data!$N$4=3,Data!D47&lt;&gt;""),Data!D47,IF(AND(Data!$N$4=4,Data!E47&lt;&gt;""),Data!E47,IF(AND(Data!$N$4=5,Data!F47&lt;&gt;""),Data!F47,IF(AND(Data!$N$4=6,Data!G47&lt;&gt;""),Data!G47,IF(AND(Data!$N$4=7,Data!H47&lt;&gt;""),Data!H47,IF(AND(Data!$N$4=8,Data!I47&lt;&gt;""),Data!I47,IF(AND(Data!$N$4=9,Data!J47&lt;&gt;""),Data!J47,IF(AND(Data!$N$4=10,Data!K47&lt;&gt;""),Data!K47,""))))))))))</f>
        <v>152</v>
      </c>
    </row>
    <row r="52" spans="2:13" x14ac:dyDescent="0.15">
      <c r="B52" s="38">
        <f>IF(AND(Data!$N$4=1,Data!B48&lt;&gt;""),Data!B48,IF(AND(Data!$N$4=2,Data!C48&lt;&gt;""),Data!C48,IF(AND(Data!$N$4=3,Data!D48&lt;&gt;""),Data!D48,IF(AND(Data!$N$4=4,Data!E48&lt;&gt;""),Data!E48,IF(AND(Data!$N$4=5,Data!F48&lt;&gt;""),Data!F48,IF(AND(Data!$N$4=6,Data!G48&lt;&gt;""),Data!G48,IF(AND(Data!$N$4=7,Data!H48&lt;&gt;""),Data!H48,IF(AND(Data!$N$4=8,Data!I48&lt;&gt;""),Data!I48,IF(AND(Data!$N$4=9,Data!J48&lt;&gt;""),Data!J48,IF(AND(Data!$N$4=10,Data!K48&lt;&gt;""),Data!K48,""))))))))))</f>
        <v>66</v>
      </c>
      <c r="M52" s="1"/>
    </row>
    <row r="53" spans="2:13" x14ac:dyDescent="0.15">
      <c r="B53" s="38">
        <f>IF(AND(Data!$N$4=1,Data!B49&lt;&gt;""),Data!B49,IF(AND(Data!$N$4=2,Data!C49&lt;&gt;""),Data!C49,IF(AND(Data!$N$4=3,Data!D49&lt;&gt;""),Data!D49,IF(AND(Data!$N$4=4,Data!E49&lt;&gt;""),Data!E49,IF(AND(Data!$N$4=5,Data!F49&lt;&gt;""),Data!F49,IF(AND(Data!$N$4=6,Data!G49&lt;&gt;""),Data!G49,IF(AND(Data!$N$4=7,Data!H49&lt;&gt;""),Data!H49,IF(AND(Data!$N$4=8,Data!I49&lt;&gt;""),Data!I49,IF(AND(Data!$N$4=9,Data!J49&lt;&gt;""),Data!J49,IF(AND(Data!$N$4=10,Data!K49&lt;&gt;""),Data!K49,""))))))))))</f>
        <v>163</v>
      </c>
    </row>
    <row r="54" spans="2:13" x14ac:dyDescent="0.15">
      <c r="B54" s="38">
        <f>IF(AND(Data!$N$4=1,Data!B50&lt;&gt;""),Data!B50,IF(AND(Data!$N$4=2,Data!C50&lt;&gt;""),Data!C50,IF(AND(Data!$N$4=3,Data!D50&lt;&gt;""),Data!D50,IF(AND(Data!$N$4=4,Data!E50&lt;&gt;""),Data!E50,IF(AND(Data!$N$4=5,Data!F50&lt;&gt;""),Data!F50,IF(AND(Data!$N$4=6,Data!G50&lt;&gt;""),Data!G50,IF(AND(Data!$N$4=7,Data!H50&lt;&gt;""),Data!H50,IF(AND(Data!$N$4=8,Data!I50&lt;&gt;""),Data!I50,IF(AND(Data!$N$4=9,Data!J50&lt;&gt;""),Data!J50,IF(AND(Data!$N$4=10,Data!K50&lt;&gt;""),Data!K50,""))))))))))</f>
        <v>65</v>
      </c>
    </row>
    <row r="55" spans="2:13" x14ac:dyDescent="0.15">
      <c r="B55" s="38">
        <f>IF(AND(Data!$N$4=1,Data!B51&lt;&gt;""),Data!B51,IF(AND(Data!$N$4=2,Data!C51&lt;&gt;""),Data!C51,IF(AND(Data!$N$4=3,Data!D51&lt;&gt;""),Data!D51,IF(AND(Data!$N$4=4,Data!E51&lt;&gt;""),Data!E51,IF(AND(Data!$N$4=5,Data!F51&lt;&gt;""),Data!F51,IF(AND(Data!$N$4=6,Data!G51&lt;&gt;""),Data!G51,IF(AND(Data!$N$4=7,Data!H51&lt;&gt;""),Data!H51,IF(AND(Data!$N$4=8,Data!I51&lt;&gt;""),Data!I51,IF(AND(Data!$N$4=9,Data!J51&lt;&gt;""),Data!J51,IF(AND(Data!$N$4=10,Data!K51&lt;&gt;""),Data!K51,""))))))))))</f>
        <v>162</v>
      </c>
      <c r="M55" s="1"/>
    </row>
    <row r="56" spans="2:13" x14ac:dyDescent="0.15">
      <c r="B56" s="38">
        <f>IF(AND(Data!$N$4=1,Data!B52&lt;&gt;""),Data!B52,IF(AND(Data!$N$4=2,Data!C52&lt;&gt;""),Data!C52,IF(AND(Data!$N$4=3,Data!D52&lt;&gt;""),Data!D52,IF(AND(Data!$N$4=4,Data!E52&lt;&gt;""),Data!E52,IF(AND(Data!$N$4=5,Data!F52&lt;&gt;""),Data!F52,IF(AND(Data!$N$4=6,Data!G52&lt;&gt;""),Data!G52,IF(AND(Data!$N$4=7,Data!H52&lt;&gt;""),Data!H52,IF(AND(Data!$N$4=8,Data!I52&lt;&gt;""),Data!I52,IF(AND(Data!$N$4=9,Data!J52&lt;&gt;""),Data!J52,IF(AND(Data!$N$4=10,Data!K52&lt;&gt;""),Data!K52,""))))))))))</f>
        <v>154</v>
      </c>
    </row>
    <row r="57" spans="2:13" x14ac:dyDescent="0.15">
      <c r="B57" s="38">
        <f>IF(AND(Data!$N$4=1,Data!B53&lt;&gt;""),Data!B53,IF(AND(Data!$N$4=2,Data!C53&lt;&gt;""),Data!C53,IF(AND(Data!$N$4=3,Data!D53&lt;&gt;""),Data!D53,IF(AND(Data!$N$4=4,Data!E53&lt;&gt;""),Data!E53,IF(AND(Data!$N$4=5,Data!F53&lt;&gt;""),Data!F53,IF(AND(Data!$N$4=6,Data!G53&lt;&gt;""),Data!G53,IF(AND(Data!$N$4=7,Data!H53&lt;&gt;""),Data!H53,IF(AND(Data!$N$4=8,Data!I53&lt;&gt;""),Data!I53,IF(AND(Data!$N$4=9,Data!J53&lt;&gt;""),Data!J53,IF(AND(Data!$N$4=10,Data!K53&lt;&gt;""),Data!K53,""))))))))))</f>
        <v>153</v>
      </c>
    </row>
    <row r="58" spans="2:13" x14ac:dyDescent="0.15">
      <c r="B58" s="38">
        <f>IF(AND(Data!$N$4=1,Data!B54&lt;&gt;""),Data!B54,IF(AND(Data!$N$4=2,Data!C54&lt;&gt;""),Data!C54,IF(AND(Data!$N$4=3,Data!D54&lt;&gt;""),Data!D54,IF(AND(Data!$N$4=4,Data!E54&lt;&gt;""),Data!E54,IF(AND(Data!$N$4=5,Data!F54&lt;&gt;""),Data!F54,IF(AND(Data!$N$4=6,Data!G54&lt;&gt;""),Data!G54,IF(AND(Data!$N$4=7,Data!H54&lt;&gt;""),Data!H54,IF(AND(Data!$N$4=8,Data!I54&lt;&gt;""),Data!I54,IF(AND(Data!$N$4=9,Data!J54&lt;&gt;""),Data!J54,IF(AND(Data!$N$4=10,Data!K54&lt;&gt;""),Data!K54,""))))))))))</f>
        <v>162</v>
      </c>
      <c r="M58" s="1"/>
    </row>
    <row r="59" spans="2:13" x14ac:dyDescent="0.15">
      <c r="B59" s="38">
        <f>IF(AND(Data!$N$4=1,Data!B55&lt;&gt;""),Data!B55,IF(AND(Data!$N$4=2,Data!C55&lt;&gt;""),Data!C55,IF(AND(Data!$N$4=3,Data!D55&lt;&gt;""),Data!D55,IF(AND(Data!$N$4=4,Data!E55&lt;&gt;""),Data!E55,IF(AND(Data!$N$4=5,Data!F55&lt;&gt;""),Data!F55,IF(AND(Data!$N$4=6,Data!G55&lt;&gt;""),Data!G55,IF(AND(Data!$N$4=7,Data!H55&lt;&gt;""),Data!H55,IF(AND(Data!$N$4=8,Data!I55&lt;&gt;""),Data!I55,IF(AND(Data!$N$4=9,Data!J55&lt;&gt;""),Data!J55,IF(AND(Data!$N$4=10,Data!K55&lt;&gt;""),Data!K55,""))))))))))</f>
        <v>163</v>
      </c>
    </row>
    <row r="60" spans="2:13" x14ac:dyDescent="0.15">
      <c r="B60" s="38">
        <f>IF(AND(Data!$N$4=1,Data!B56&lt;&gt;""),Data!B56,IF(AND(Data!$N$4=2,Data!C56&lt;&gt;""),Data!C56,IF(AND(Data!$N$4=3,Data!D56&lt;&gt;""),Data!D56,IF(AND(Data!$N$4=4,Data!E56&lt;&gt;""),Data!E56,IF(AND(Data!$N$4=5,Data!F56&lt;&gt;""),Data!F56,IF(AND(Data!$N$4=6,Data!G56&lt;&gt;""),Data!G56,IF(AND(Data!$N$4=7,Data!H56&lt;&gt;""),Data!H56,IF(AND(Data!$N$4=8,Data!I56&lt;&gt;""),Data!I56,IF(AND(Data!$N$4=9,Data!J56&lt;&gt;""),Data!J56,IF(AND(Data!$N$4=10,Data!K56&lt;&gt;""),Data!K56,""))))))))))</f>
        <v>65</v>
      </c>
    </row>
    <row r="61" spans="2:13" x14ac:dyDescent="0.15">
      <c r="B61" s="38">
        <f>IF(AND(Data!$N$4=1,Data!B57&lt;&gt;""),Data!B57,IF(AND(Data!$N$4=2,Data!C57&lt;&gt;""),Data!C57,IF(AND(Data!$N$4=3,Data!D57&lt;&gt;""),Data!D57,IF(AND(Data!$N$4=4,Data!E57&lt;&gt;""),Data!E57,IF(AND(Data!$N$4=5,Data!F57&lt;&gt;""),Data!F57,IF(AND(Data!$N$4=6,Data!G57&lt;&gt;""),Data!G57,IF(AND(Data!$N$4=7,Data!H57&lt;&gt;""),Data!H57,IF(AND(Data!$N$4=8,Data!I57&lt;&gt;""),Data!I57,IF(AND(Data!$N$4=9,Data!J57&lt;&gt;""),Data!J57,IF(AND(Data!$N$4=10,Data!K57&lt;&gt;""),Data!K57,""))))))))))</f>
        <v>153</v>
      </c>
      <c r="M61" s="1"/>
    </row>
    <row r="62" spans="2:13" x14ac:dyDescent="0.15">
      <c r="B62" s="38">
        <f>IF(AND(Data!$N$4=1,Data!B58&lt;&gt;""),Data!B58,IF(AND(Data!$N$4=2,Data!C58&lt;&gt;""),Data!C58,IF(AND(Data!$N$4=3,Data!D58&lt;&gt;""),Data!D58,IF(AND(Data!$N$4=4,Data!E58&lt;&gt;""),Data!E58,IF(AND(Data!$N$4=5,Data!F58&lt;&gt;""),Data!F58,IF(AND(Data!$N$4=6,Data!G58&lt;&gt;""),Data!G58,IF(AND(Data!$N$4=7,Data!H58&lt;&gt;""),Data!H58,IF(AND(Data!$N$4=8,Data!I58&lt;&gt;""),Data!I58,IF(AND(Data!$N$4=9,Data!J58&lt;&gt;""),Data!J58,IF(AND(Data!$N$4=10,Data!K58&lt;&gt;""),Data!K58,""))))))))))</f>
        <v>75</v>
      </c>
    </row>
    <row r="63" spans="2:13" x14ac:dyDescent="0.15">
      <c r="B63" s="38">
        <f>IF(AND(Data!$N$4=1,Data!B59&lt;&gt;""),Data!B59,IF(AND(Data!$N$4=2,Data!C59&lt;&gt;""),Data!C59,IF(AND(Data!$N$4=3,Data!D59&lt;&gt;""),Data!D59,IF(AND(Data!$N$4=4,Data!E59&lt;&gt;""),Data!E59,IF(AND(Data!$N$4=5,Data!F59&lt;&gt;""),Data!F59,IF(AND(Data!$N$4=6,Data!G59&lt;&gt;""),Data!G59,IF(AND(Data!$N$4=7,Data!H59&lt;&gt;""),Data!H59,IF(AND(Data!$N$4=8,Data!I59&lt;&gt;""),Data!I59,IF(AND(Data!$N$4=9,Data!J59&lt;&gt;""),Data!J59,IF(AND(Data!$N$4=10,Data!K59&lt;&gt;""),Data!K59,""))))))))))</f>
        <v>195</v>
      </c>
    </row>
    <row r="64" spans="2:13" x14ac:dyDescent="0.15">
      <c r="B64" s="38">
        <f>IF(AND(Data!$N$4=1,Data!B60&lt;&gt;""),Data!B60,IF(AND(Data!$N$4=2,Data!C60&lt;&gt;""),Data!C60,IF(AND(Data!$N$4=3,Data!D60&lt;&gt;""),Data!D60,IF(AND(Data!$N$4=4,Data!E60&lt;&gt;""),Data!E60,IF(AND(Data!$N$4=5,Data!F60&lt;&gt;""),Data!F60,IF(AND(Data!$N$4=6,Data!G60&lt;&gt;""),Data!G60,IF(AND(Data!$N$4=7,Data!H60&lt;&gt;""),Data!H60,IF(AND(Data!$N$4=8,Data!I60&lt;&gt;""),Data!I60,IF(AND(Data!$N$4=9,Data!J60&lt;&gt;""),Data!J60,IF(AND(Data!$N$4=10,Data!K60&lt;&gt;""),Data!K60,""))))))))))</f>
        <v>186</v>
      </c>
      <c r="M64" s="1"/>
    </row>
    <row r="65" spans="2:13" x14ac:dyDescent="0.15">
      <c r="B65" s="38">
        <f>IF(AND(Data!$N$4=1,Data!B61&lt;&gt;""),Data!B61,IF(AND(Data!$N$4=2,Data!C61&lt;&gt;""),Data!C61,IF(AND(Data!$N$4=3,Data!D61&lt;&gt;""),Data!D61,IF(AND(Data!$N$4=4,Data!E61&lt;&gt;""),Data!E61,IF(AND(Data!$N$4=5,Data!F61&lt;&gt;""),Data!F61,IF(AND(Data!$N$4=6,Data!G61&lt;&gt;""),Data!G61,IF(AND(Data!$N$4=7,Data!H61&lt;&gt;""),Data!H61,IF(AND(Data!$N$4=8,Data!I61&lt;&gt;""),Data!I61,IF(AND(Data!$N$4=9,Data!J61&lt;&gt;""),Data!J61,IF(AND(Data!$N$4=10,Data!K61&lt;&gt;""),Data!K61,""))))))))))</f>
        <v>96</v>
      </c>
    </row>
    <row r="66" spans="2:13" x14ac:dyDescent="0.15">
      <c r="B66" s="38">
        <f>IF(AND(Data!$N$4=1,Data!B62&lt;&gt;""),Data!B62,IF(AND(Data!$N$4=2,Data!C62&lt;&gt;""),Data!C62,IF(AND(Data!$N$4=3,Data!D62&lt;&gt;""),Data!D62,IF(AND(Data!$N$4=4,Data!E62&lt;&gt;""),Data!E62,IF(AND(Data!$N$4=5,Data!F62&lt;&gt;""),Data!F62,IF(AND(Data!$N$4=6,Data!G62&lt;&gt;""),Data!G62,IF(AND(Data!$N$4=7,Data!H62&lt;&gt;""),Data!H62,IF(AND(Data!$N$4=8,Data!I62&lt;&gt;""),Data!I62,IF(AND(Data!$N$4=9,Data!J62&lt;&gt;""),Data!J62,IF(AND(Data!$N$4=10,Data!K62&lt;&gt;""),Data!K62,""))))))))))</f>
        <v>87</v>
      </c>
    </row>
    <row r="67" spans="2:13" x14ac:dyDescent="0.15">
      <c r="B67" s="38">
        <f>IF(AND(Data!$N$4=1,Data!B63&lt;&gt;""),Data!B63,IF(AND(Data!$N$4=2,Data!C63&lt;&gt;""),Data!C63,IF(AND(Data!$N$4=3,Data!D63&lt;&gt;""),Data!D63,IF(AND(Data!$N$4=4,Data!E63&lt;&gt;""),Data!E63,IF(AND(Data!$N$4=5,Data!F63&lt;&gt;""),Data!F63,IF(AND(Data!$N$4=6,Data!G63&lt;&gt;""),Data!G63,IF(AND(Data!$N$4=7,Data!H63&lt;&gt;""),Data!H63,IF(AND(Data!$N$4=8,Data!I63&lt;&gt;""),Data!I63,IF(AND(Data!$N$4=9,Data!J63&lt;&gt;""),Data!J63,IF(AND(Data!$N$4=10,Data!K63&lt;&gt;""),Data!K63,""))))))))))</f>
        <v>87</v>
      </c>
      <c r="M67" s="1"/>
    </row>
    <row r="68" spans="2:13" x14ac:dyDescent="0.15">
      <c r="B68" s="38">
        <f>IF(AND(Data!$N$4=1,Data!B64&lt;&gt;""),Data!B64,IF(AND(Data!$N$4=2,Data!C64&lt;&gt;""),Data!C64,IF(AND(Data!$N$4=3,Data!D64&lt;&gt;""),Data!D64,IF(AND(Data!$N$4=4,Data!E64&lt;&gt;""),Data!E64,IF(AND(Data!$N$4=5,Data!F64&lt;&gt;""),Data!F64,IF(AND(Data!$N$4=6,Data!G64&lt;&gt;""),Data!G64,IF(AND(Data!$N$4=7,Data!H64&lt;&gt;""),Data!H64,IF(AND(Data!$N$4=8,Data!I64&lt;&gt;""),Data!I64,IF(AND(Data!$N$4=9,Data!J64&lt;&gt;""),Data!J64,IF(AND(Data!$N$4=10,Data!K64&lt;&gt;""),Data!K64,""))))))))))</f>
        <v>66</v>
      </c>
    </row>
    <row r="69" spans="2:13" x14ac:dyDescent="0.15">
      <c r="B69" s="38">
        <f>IF(AND(Data!$N$4=1,Data!B65&lt;&gt;""),Data!B65,IF(AND(Data!$N$4=2,Data!C65&lt;&gt;""),Data!C65,IF(AND(Data!$N$4=3,Data!D65&lt;&gt;""),Data!D65,IF(AND(Data!$N$4=4,Data!E65&lt;&gt;""),Data!E65,IF(AND(Data!$N$4=5,Data!F65&lt;&gt;""),Data!F65,IF(AND(Data!$N$4=6,Data!G65&lt;&gt;""),Data!G65,IF(AND(Data!$N$4=7,Data!H65&lt;&gt;""),Data!H65,IF(AND(Data!$N$4=8,Data!I65&lt;&gt;""),Data!I65,IF(AND(Data!$N$4=9,Data!J65&lt;&gt;""),Data!J65,IF(AND(Data!$N$4=10,Data!K65&lt;&gt;""),Data!K65,""))))))))))</f>
        <v>66</v>
      </c>
    </row>
    <row r="70" spans="2:13" x14ac:dyDescent="0.15">
      <c r="B70" s="38">
        <f>IF(AND(Data!$N$4=1,Data!B66&lt;&gt;""),Data!B66,IF(AND(Data!$N$4=2,Data!C66&lt;&gt;""),Data!C66,IF(AND(Data!$N$4=3,Data!D66&lt;&gt;""),Data!D66,IF(AND(Data!$N$4=4,Data!E66&lt;&gt;""),Data!E66,IF(AND(Data!$N$4=5,Data!F66&lt;&gt;""),Data!F66,IF(AND(Data!$N$4=6,Data!G66&lt;&gt;""),Data!G66,IF(AND(Data!$N$4=7,Data!H66&lt;&gt;""),Data!H66,IF(AND(Data!$N$4=8,Data!I66&lt;&gt;""),Data!I66,IF(AND(Data!$N$4=9,Data!J66&lt;&gt;""),Data!J66,IF(AND(Data!$N$4=10,Data!K66&lt;&gt;""),Data!K66,""))))))))))</f>
        <v>117</v>
      </c>
      <c r="M70" s="1"/>
    </row>
    <row r="71" spans="2:13" x14ac:dyDescent="0.15">
      <c r="B71" s="38">
        <f>IF(AND(Data!$N$4=1,Data!B67&lt;&gt;""),Data!B67,IF(AND(Data!$N$4=2,Data!C67&lt;&gt;""),Data!C67,IF(AND(Data!$N$4=3,Data!D67&lt;&gt;""),Data!D67,IF(AND(Data!$N$4=4,Data!E67&lt;&gt;""),Data!E67,IF(AND(Data!$N$4=5,Data!F67&lt;&gt;""),Data!F67,IF(AND(Data!$N$4=6,Data!G67&lt;&gt;""),Data!G67,IF(AND(Data!$N$4=7,Data!H67&lt;&gt;""),Data!H67,IF(AND(Data!$N$4=8,Data!I67&lt;&gt;""),Data!I67,IF(AND(Data!$N$4=9,Data!J67&lt;&gt;""),Data!J67,IF(AND(Data!$N$4=10,Data!K67&lt;&gt;""),Data!K67,""))))))))))</f>
        <v>144</v>
      </c>
    </row>
    <row r="72" spans="2:13" x14ac:dyDescent="0.15">
      <c r="B72" s="38">
        <f>IF(AND(Data!$N$4=1,Data!B68&lt;&gt;""),Data!B68,IF(AND(Data!$N$4=2,Data!C68&lt;&gt;""),Data!C68,IF(AND(Data!$N$4=3,Data!D68&lt;&gt;""),Data!D68,IF(AND(Data!$N$4=4,Data!E68&lt;&gt;""),Data!E68,IF(AND(Data!$N$4=5,Data!F68&lt;&gt;""),Data!F68,IF(AND(Data!$N$4=6,Data!G68&lt;&gt;""),Data!G68,IF(AND(Data!$N$4=7,Data!H68&lt;&gt;""),Data!H68,IF(AND(Data!$N$4=8,Data!I68&lt;&gt;""),Data!I68,IF(AND(Data!$N$4=9,Data!J68&lt;&gt;""),Data!J68,IF(AND(Data!$N$4=10,Data!K68&lt;&gt;""),Data!K68,""))))))))))</f>
        <v>198</v>
      </c>
    </row>
    <row r="73" spans="2:13" x14ac:dyDescent="0.15">
      <c r="B73" s="38">
        <f>IF(AND(Data!$N$4=1,Data!B69&lt;&gt;""),Data!B69,IF(AND(Data!$N$4=2,Data!C69&lt;&gt;""),Data!C69,IF(AND(Data!$N$4=3,Data!D69&lt;&gt;""),Data!D69,IF(AND(Data!$N$4=4,Data!E69&lt;&gt;""),Data!E69,IF(AND(Data!$N$4=5,Data!F69&lt;&gt;""),Data!F69,IF(AND(Data!$N$4=6,Data!G69&lt;&gt;""),Data!G69,IF(AND(Data!$N$4=7,Data!H69&lt;&gt;""),Data!H69,IF(AND(Data!$N$4=8,Data!I69&lt;&gt;""),Data!I69,IF(AND(Data!$N$4=9,Data!J69&lt;&gt;""),Data!J69,IF(AND(Data!$N$4=10,Data!K69&lt;&gt;""),Data!K69,""))))))))))</f>
        <v>189</v>
      </c>
      <c r="M73" s="1"/>
    </row>
    <row r="74" spans="2:13" x14ac:dyDescent="0.15">
      <c r="B74" s="38">
        <f>IF(AND(Data!$N$4=1,Data!B70&lt;&gt;""),Data!B70,IF(AND(Data!$N$4=2,Data!C70&lt;&gt;""),Data!C70,IF(AND(Data!$N$4=3,Data!D70&lt;&gt;""),Data!D70,IF(AND(Data!$N$4=4,Data!E70&lt;&gt;""),Data!E70,IF(AND(Data!$N$4=5,Data!F70&lt;&gt;""),Data!F70,IF(AND(Data!$N$4=6,Data!G70&lt;&gt;""),Data!G70,IF(AND(Data!$N$4=7,Data!H70&lt;&gt;""),Data!H70,IF(AND(Data!$N$4=8,Data!I70&lt;&gt;""),Data!I70,IF(AND(Data!$N$4=9,Data!J70&lt;&gt;""),Data!J70,IF(AND(Data!$N$4=10,Data!K70&lt;&gt;""),Data!K70,""))))))))))</f>
        <v>189</v>
      </c>
    </row>
    <row r="75" spans="2:13" x14ac:dyDescent="0.15">
      <c r="B75" s="38">
        <f>IF(AND(Data!$N$4=1,Data!B71&lt;&gt;""),Data!B71,IF(AND(Data!$N$4=2,Data!C71&lt;&gt;""),Data!C71,IF(AND(Data!$N$4=3,Data!D71&lt;&gt;""),Data!D71,IF(AND(Data!$N$4=4,Data!E71&lt;&gt;""),Data!E71,IF(AND(Data!$N$4=5,Data!F71&lt;&gt;""),Data!F71,IF(AND(Data!$N$4=6,Data!G71&lt;&gt;""),Data!G71,IF(AND(Data!$N$4=7,Data!H71&lt;&gt;""),Data!H71,IF(AND(Data!$N$4=8,Data!I71&lt;&gt;""),Data!I71,IF(AND(Data!$N$4=9,Data!J71&lt;&gt;""),Data!J71,IF(AND(Data!$N$4=10,Data!K71&lt;&gt;""),Data!K71,""))))))))))</f>
        <v>202</v>
      </c>
    </row>
    <row r="76" spans="2:13" x14ac:dyDescent="0.15">
      <c r="B76" s="38">
        <f>IF(AND(Data!$N$4=1,Data!B72&lt;&gt;""),Data!B72,IF(AND(Data!$N$4=2,Data!C72&lt;&gt;""),Data!C72,IF(AND(Data!$N$4=3,Data!D72&lt;&gt;""),Data!D72,IF(AND(Data!$N$4=4,Data!E72&lt;&gt;""),Data!E72,IF(AND(Data!$N$4=5,Data!F72&lt;&gt;""),Data!F72,IF(AND(Data!$N$4=6,Data!G72&lt;&gt;""),Data!G72,IF(AND(Data!$N$4=7,Data!H72&lt;&gt;""),Data!H72,IF(AND(Data!$N$4=8,Data!I72&lt;&gt;""),Data!I72,IF(AND(Data!$N$4=9,Data!J72&lt;&gt;""),Data!J72,IF(AND(Data!$N$4=10,Data!K72&lt;&gt;""),Data!K72,""))))))))))</f>
        <v>199</v>
      </c>
      <c r="M76" s="1"/>
    </row>
    <row r="77" spans="2:13" x14ac:dyDescent="0.15">
      <c r="B77" s="38">
        <f>IF(AND(Data!$N$4=1,Data!B73&lt;&gt;""),Data!B73,IF(AND(Data!$N$4=2,Data!C73&lt;&gt;""),Data!C73,IF(AND(Data!$N$4=3,Data!D73&lt;&gt;""),Data!D73,IF(AND(Data!$N$4=4,Data!E73&lt;&gt;""),Data!E73,IF(AND(Data!$N$4=5,Data!F73&lt;&gt;""),Data!F73,IF(AND(Data!$N$4=6,Data!G73&lt;&gt;""),Data!G73,IF(AND(Data!$N$4=7,Data!H73&lt;&gt;""),Data!H73,IF(AND(Data!$N$4=8,Data!I73&lt;&gt;""),Data!I73,IF(AND(Data!$N$4=9,Data!J73&lt;&gt;""),Data!J73,IF(AND(Data!$N$4=10,Data!K73&lt;&gt;""),Data!K73,""))))))))))</f>
        <v>201</v>
      </c>
    </row>
    <row r="78" spans="2:13" x14ac:dyDescent="0.15">
      <c r="B78" s="38">
        <f>IF(AND(Data!$N$4=1,Data!B74&lt;&gt;""),Data!B74,IF(AND(Data!$N$4=2,Data!C74&lt;&gt;""),Data!C74,IF(AND(Data!$N$4=3,Data!D74&lt;&gt;""),Data!D74,IF(AND(Data!$N$4=4,Data!E74&lt;&gt;""),Data!E74,IF(AND(Data!$N$4=5,Data!F74&lt;&gt;""),Data!F74,IF(AND(Data!$N$4=6,Data!G74&lt;&gt;""),Data!G74,IF(AND(Data!$N$4=7,Data!H74&lt;&gt;""),Data!H74,IF(AND(Data!$N$4=8,Data!I74&lt;&gt;""),Data!I74,IF(AND(Data!$N$4=9,Data!J74&lt;&gt;""),Data!J74,IF(AND(Data!$N$4=10,Data!K74&lt;&gt;""),Data!K74,""))))))))))</f>
        <v>201</v>
      </c>
    </row>
    <row r="79" spans="2:13" x14ac:dyDescent="0.15">
      <c r="B79" s="38">
        <f>IF(AND(Data!$N$4=1,Data!B75&lt;&gt;""),Data!B75,IF(AND(Data!$N$4=2,Data!C75&lt;&gt;""),Data!C75,IF(AND(Data!$N$4=3,Data!D75&lt;&gt;""),Data!D75,IF(AND(Data!$N$4=4,Data!E75&lt;&gt;""),Data!E75,IF(AND(Data!$N$4=5,Data!F75&lt;&gt;""),Data!F75,IF(AND(Data!$N$4=6,Data!G75&lt;&gt;""),Data!G75,IF(AND(Data!$N$4=7,Data!H75&lt;&gt;""),Data!H75,IF(AND(Data!$N$4=8,Data!I75&lt;&gt;""),Data!I75,IF(AND(Data!$N$4=9,Data!J75&lt;&gt;""),Data!J75,IF(AND(Data!$N$4=10,Data!K75&lt;&gt;""),Data!K75,""))))))))))</f>
        <v>198</v>
      </c>
      <c r="C79" s="1"/>
      <c r="M79" s="1"/>
    </row>
    <row r="80" spans="2:13" x14ac:dyDescent="0.15">
      <c r="B80" s="38">
        <f>IF(AND(Data!$N$4=1,Data!B76&lt;&gt;""),Data!B76,IF(AND(Data!$N$4=2,Data!C76&lt;&gt;""),Data!C76,IF(AND(Data!$N$4=3,Data!D76&lt;&gt;""),Data!D76,IF(AND(Data!$N$4=4,Data!E76&lt;&gt;""),Data!E76,IF(AND(Data!$N$4=5,Data!F76&lt;&gt;""),Data!F76,IF(AND(Data!$N$4=6,Data!G76&lt;&gt;""),Data!G76,IF(AND(Data!$N$4=7,Data!H76&lt;&gt;""),Data!H76,IF(AND(Data!$N$4=8,Data!I76&lt;&gt;""),Data!I76,IF(AND(Data!$N$4=9,Data!J76&lt;&gt;""),Data!J76,IF(AND(Data!$N$4=10,Data!K76&lt;&gt;""),Data!K76,""))))))))))</f>
        <v>198</v>
      </c>
      <c r="C80" s="1"/>
    </row>
    <row r="81" spans="2:13" x14ac:dyDescent="0.15">
      <c r="B81" s="38">
        <f>IF(AND(Data!$N$4=1,Data!B77&lt;&gt;""),Data!B77,IF(AND(Data!$N$4=2,Data!C77&lt;&gt;""),Data!C77,IF(AND(Data!$N$4=3,Data!D77&lt;&gt;""),Data!D77,IF(AND(Data!$N$4=4,Data!E77&lt;&gt;""),Data!E77,IF(AND(Data!$N$4=5,Data!F77&lt;&gt;""),Data!F77,IF(AND(Data!$N$4=6,Data!G77&lt;&gt;""),Data!G77,IF(AND(Data!$N$4=7,Data!H77&lt;&gt;""),Data!H77,IF(AND(Data!$N$4=8,Data!I77&lt;&gt;""),Data!I77,IF(AND(Data!$N$4=9,Data!J77&lt;&gt;""),Data!J77,IF(AND(Data!$N$4=10,Data!K77&lt;&gt;""),Data!K77,""))))))))))</f>
        <v>199</v>
      </c>
      <c r="C81" s="1"/>
    </row>
    <row r="82" spans="2:13" x14ac:dyDescent="0.15">
      <c r="B82" s="38">
        <f>IF(AND(Data!$N$4=1,Data!B78&lt;&gt;""),Data!B78,IF(AND(Data!$N$4=2,Data!C78&lt;&gt;""),Data!C78,IF(AND(Data!$N$4=3,Data!D78&lt;&gt;""),Data!D78,IF(AND(Data!$N$4=4,Data!E78&lt;&gt;""),Data!E78,IF(AND(Data!$N$4=5,Data!F78&lt;&gt;""),Data!F78,IF(AND(Data!$N$4=6,Data!G78&lt;&gt;""),Data!G78,IF(AND(Data!$N$4=7,Data!H78&lt;&gt;""),Data!H78,IF(AND(Data!$N$4=8,Data!I78&lt;&gt;""),Data!I78,IF(AND(Data!$N$4=9,Data!J78&lt;&gt;""),Data!J78,IF(AND(Data!$N$4=10,Data!K78&lt;&gt;""),Data!K78,""))))))))))</f>
        <v>203</v>
      </c>
      <c r="C82" s="1"/>
      <c r="M82" s="1"/>
    </row>
    <row r="83" spans="2:13" x14ac:dyDescent="0.15">
      <c r="B83" s="38">
        <f>IF(AND(Data!$N$4=1,Data!B79&lt;&gt;""),Data!B79,IF(AND(Data!$N$4=2,Data!C79&lt;&gt;""),Data!C79,IF(AND(Data!$N$4=3,Data!D79&lt;&gt;""),Data!D79,IF(AND(Data!$N$4=4,Data!E79&lt;&gt;""),Data!E79,IF(AND(Data!$N$4=5,Data!F79&lt;&gt;""),Data!F79,IF(AND(Data!$N$4=6,Data!G79&lt;&gt;""),Data!G79,IF(AND(Data!$N$4=7,Data!H79&lt;&gt;""),Data!H79,IF(AND(Data!$N$4=8,Data!I79&lt;&gt;""),Data!I79,IF(AND(Data!$N$4=9,Data!J79&lt;&gt;""),Data!J79,IF(AND(Data!$N$4=10,Data!K79&lt;&gt;""),Data!K79,""))))))))))</f>
        <v>149</v>
      </c>
      <c r="C83" s="1"/>
    </row>
    <row r="84" spans="2:13" x14ac:dyDescent="0.15">
      <c r="B84" s="38">
        <f>IF(AND(Data!$N$4=1,Data!B80&lt;&gt;""),Data!B80,IF(AND(Data!$N$4=2,Data!C80&lt;&gt;""),Data!C80,IF(AND(Data!$N$4=3,Data!D80&lt;&gt;""),Data!D80,IF(AND(Data!$N$4=4,Data!E80&lt;&gt;""),Data!E80,IF(AND(Data!$N$4=5,Data!F80&lt;&gt;""),Data!F80,IF(AND(Data!$N$4=6,Data!G80&lt;&gt;""),Data!G80,IF(AND(Data!$N$4=7,Data!H80&lt;&gt;""),Data!H80,IF(AND(Data!$N$4=8,Data!I80&lt;&gt;""),Data!I80,IF(AND(Data!$N$4=9,Data!J80&lt;&gt;""),Data!J80,IF(AND(Data!$N$4=10,Data!K80&lt;&gt;""),Data!K80,""))))))))))</f>
        <v>154</v>
      </c>
      <c r="C84" s="1"/>
    </row>
    <row r="85" spans="2:13" x14ac:dyDescent="0.15">
      <c r="B85" s="38">
        <f>IF(AND(Data!$N$4=1,Data!B81&lt;&gt;""),Data!B81,IF(AND(Data!$N$4=2,Data!C81&lt;&gt;""),Data!C81,IF(AND(Data!$N$4=3,Data!D81&lt;&gt;""),Data!D81,IF(AND(Data!$N$4=4,Data!E81&lt;&gt;""),Data!E81,IF(AND(Data!$N$4=5,Data!F81&lt;&gt;""),Data!F81,IF(AND(Data!$N$4=6,Data!G81&lt;&gt;""),Data!G81,IF(AND(Data!$N$4=7,Data!H81&lt;&gt;""),Data!H81,IF(AND(Data!$N$4=8,Data!I81&lt;&gt;""),Data!I81,IF(AND(Data!$N$4=9,Data!J81&lt;&gt;""),Data!J81,IF(AND(Data!$N$4=10,Data!K81&lt;&gt;""),Data!K81,""))))))))))</f>
        <v>98</v>
      </c>
      <c r="C85" s="1"/>
      <c r="M85" s="1"/>
    </row>
    <row r="86" spans="2:13" x14ac:dyDescent="0.15">
      <c r="B86" s="38">
        <f>IF(AND(Data!$N$4=1,Data!B82&lt;&gt;""),Data!B82,IF(AND(Data!$N$4=2,Data!C82&lt;&gt;""),Data!C82,IF(AND(Data!$N$4=3,Data!D82&lt;&gt;""),Data!D82,IF(AND(Data!$N$4=4,Data!E82&lt;&gt;""),Data!E82,IF(AND(Data!$N$4=5,Data!F82&lt;&gt;""),Data!F82,IF(AND(Data!$N$4=6,Data!G82&lt;&gt;""),Data!G82,IF(AND(Data!$N$4=7,Data!H82&lt;&gt;""),Data!H82,IF(AND(Data!$N$4=8,Data!I82&lt;&gt;""),Data!I82,IF(AND(Data!$N$4=9,Data!J82&lt;&gt;""),Data!J82,IF(AND(Data!$N$4=10,Data!K82&lt;&gt;""),Data!K82,""))))))))))</f>
        <v>102</v>
      </c>
      <c r="C86" s="1"/>
    </row>
    <row r="87" spans="2:13" x14ac:dyDescent="0.15">
      <c r="B87" s="38">
        <f>IF(AND(Data!$N$4=1,Data!B83&lt;&gt;""),Data!B83,IF(AND(Data!$N$4=2,Data!C83&lt;&gt;""),Data!C83,IF(AND(Data!$N$4=3,Data!D83&lt;&gt;""),Data!D83,IF(AND(Data!$N$4=4,Data!E83&lt;&gt;""),Data!E83,IF(AND(Data!$N$4=5,Data!F83&lt;&gt;""),Data!F83,IF(AND(Data!$N$4=6,Data!G83&lt;&gt;""),Data!G83,IF(AND(Data!$N$4=7,Data!H83&lt;&gt;""),Data!H83,IF(AND(Data!$N$4=8,Data!I83&lt;&gt;""),Data!I83,IF(AND(Data!$N$4=9,Data!J83&lt;&gt;""),Data!J83,IF(AND(Data!$N$4=10,Data!K83&lt;&gt;""),Data!K83,""))))))))))</f>
        <v>103</v>
      </c>
      <c r="C87" s="1"/>
    </row>
    <row r="88" spans="2:13" x14ac:dyDescent="0.15">
      <c r="B88" s="38">
        <f>IF(AND(Data!$N$4=1,Data!B84&lt;&gt;""),Data!B84,IF(AND(Data!$N$4=2,Data!C84&lt;&gt;""),Data!C84,IF(AND(Data!$N$4=3,Data!D84&lt;&gt;""),Data!D84,IF(AND(Data!$N$4=4,Data!E84&lt;&gt;""),Data!E84,IF(AND(Data!$N$4=5,Data!F84&lt;&gt;""),Data!F84,IF(AND(Data!$N$4=6,Data!G84&lt;&gt;""),Data!G84,IF(AND(Data!$N$4=7,Data!H84&lt;&gt;""),Data!H84,IF(AND(Data!$N$4=8,Data!I84&lt;&gt;""),Data!I84,IF(AND(Data!$N$4=9,Data!J84&lt;&gt;""),Data!J84,IF(AND(Data!$N$4=10,Data!K84&lt;&gt;""),Data!K84,""))))))))))</f>
        <v>112</v>
      </c>
      <c r="C88" s="1"/>
      <c r="M88" s="1"/>
    </row>
    <row r="89" spans="2:13" x14ac:dyDescent="0.15">
      <c r="B89" s="38">
        <f>IF(AND(Data!$N$4=1,Data!B85&lt;&gt;""),Data!B85,IF(AND(Data!$N$4=2,Data!C85&lt;&gt;""),Data!C85,IF(AND(Data!$N$4=3,Data!D85&lt;&gt;""),Data!D85,IF(AND(Data!$N$4=4,Data!E85&lt;&gt;""),Data!E85,IF(AND(Data!$N$4=5,Data!F85&lt;&gt;""),Data!F85,IF(AND(Data!$N$4=6,Data!G85&lt;&gt;""),Data!G85,IF(AND(Data!$N$4=7,Data!H85&lt;&gt;""),Data!H85,IF(AND(Data!$N$4=8,Data!I85&lt;&gt;""),Data!I85,IF(AND(Data!$N$4=9,Data!J85&lt;&gt;""),Data!J85,IF(AND(Data!$N$4=10,Data!K85&lt;&gt;""),Data!K85,""))))))))))</f>
        <v>111</v>
      </c>
      <c r="C89" s="1"/>
    </row>
    <row r="90" spans="2:13" x14ac:dyDescent="0.15">
      <c r="B90" s="38">
        <f>IF(AND(Data!$N$4=1,Data!B86&lt;&gt;""),Data!B86,IF(AND(Data!$N$4=2,Data!C86&lt;&gt;""),Data!C86,IF(AND(Data!$N$4=3,Data!D86&lt;&gt;""),Data!D86,IF(AND(Data!$N$4=4,Data!E86&lt;&gt;""),Data!E86,IF(AND(Data!$N$4=5,Data!F86&lt;&gt;""),Data!F86,IF(AND(Data!$N$4=6,Data!G86&lt;&gt;""),Data!G86,IF(AND(Data!$N$4=7,Data!H86&lt;&gt;""),Data!H86,IF(AND(Data!$N$4=8,Data!I86&lt;&gt;""),Data!I86,IF(AND(Data!$N$4=9,Data!J86&lt;&gt;""),Data!J86,IF(AND(Data!$N$4=10,Data!K86&lt;&gt;""),Data!K86,""))))))))))</f>
        <v>112</v>
      </c>
      <c r="C90" s="1"/>
    </row>
    <row r="91" spans="2:13" x14ac:dyDescent="0.15">
      <c r="B91" s="38">
        <f>IF(AND(Data!$N$4=1,Data!B87&lt;&gt;""),Data!B87,IF(AND(Data!$N$4=2,Data!C87&lt;&gt;""),Data!C87,IF(AND(Data!$N$4=3,Data!D87&lt;&gt;""),Data!D87,IF(AND(Data!$N$4=4,Data!E87&lt;&gt;""),Data!E87,IF(AND(Data!$N$4=5,Data!F87&lt;&gt;""),Data!F87,IF(AND(Data!$N$4=6,Data!G87&lt;&gt;""),Data!G87,IF(AND(Data!$N$4=7,Data!H87&lt;&gt;""),Data!H87,IF(AND(Data!$N$4=8,Data!I87&lt;&gt;""),Data!I87,IF(AND(Data!$N$4=9,Data!J87&lt;&gt;""),Data!J87,IF(AND(Data!$N$4=10,Data!K87&lt;&gt;""),Data!K87,""))))))))))</f>
        <v>150</v>
      </c>
      <c r="C91" s="1"/>
      <c r="M91" s="1"/>
    </row>
    <row r="92" spans="2:13" x14ac:dyDescent="0.15">
      <c r="B92" s="38">
        <f>IF(AND(Data!$N$4=1,Data!B88&lt;&gt;""),Data!B88,IF(AND(Data!$N$4=2,Data!C88&lt;&gt;""),Data!C88,IF(AND(Data!$N$4=3,Data!D88&lt;&gt;""),Data!D88,IF(AND(Data!$N$4=4,Data!E88&lt;&gt;""),Data!E88,IF(AND(Data!$N$4=5,Data!F88&lt;&gt;""),Data!F88,IF(AND(Data!$N$4=6,Data!G88&lt;&gt;""),Data!G88,IF(AND(Data!$N$4=7,Data!H88&lt;&gt;""),Data!H88,IF(AND(Data!$N$4=8,Data!I88&lt;&gt;""),Data!I88,IF(AND(Data!$N$4=9,Data!J88&lt;&gt;""),Data!J88,IF(AND(Data!$N$4=10,Data!K88&lt;&gt;""),Data!K88,""))))))))))</f>
        <v>138</v>
      </c>
      <c r="C92" s="1"/>
    </row>
    <row r="93" spans="2:13" x14ac:dyDescent="0.15">
      <c r="B93" s="38">
        <f>IF(AND(Data!$N$4=1,Data!B89&lt;&gt;""),Data!B89,IF(AND(Data!$N$4=2,Data!C89&lt;&gt;""),Data!C89,IF(AND(Data!$N$4=3,Data!D89&lt;&gt;""),Data!D89,IF(AND(Data!$N$4=4,Data!E89&lt;&gt;""),Data!E89,IF(AND(Data!$N$4=5,Data!F89&lt;&gt;""),Data!F89,IF(AND(Data!$N$4=6,Data!G89&lt;&gt;""),Data!G89,IF(AND(Data!$N$4=7,Data!H89&lt;&gt;""),Data!H89,IF(AND(Data!$N$4=8,Data!I89&lt;&gt;""),Data!I89,IF(AND(Data!$N$4=9,Data!J89&lt;&gt;""),Data!J89,IF(AND(Data!$N$4=10,Data!K89&lt;&gt;""),Data!K89,""))))))))))</f>
        <v>138</v>
      </c>
      <c r="C93" s="1"/>
    </row>
    <row r="94" spans="2:13" x14ac:dyDescent="0.15">
      <c r="B94" s="38">
        <f>IF(AND(Data!$N$4=1,Data!B90&lt;&gt;""),Data!B90,IF(AND(Data!$N$4=2,Data!C90&lt;&gt;""),Data!C90,IF(AND(Data!$N$4=3,Data!D90&lt;&gt;""),Data!D90,IF(AND(Data!$N$4=4,Data!E90&lt;&gt;""),Data!E90,IF(AND(Data!$N$4=5,Data!F90&lt;&gt;""),Data!F90,IF(AND(Data!$N$4=6,Data!G90&lt;&gt;""),Data!G90,IF(AND(Data!$N$4=7,Data!H90&lt;&gt;""),Data!H90,IF(AND(Data!$N$4=8,Data!I90&lt;&gt;""),Data!I90,IF(AND(Data!$N$4=9,Data!J90&lt;&gt;""),Data!J90,IF(AND(Data!$N$4=10,Data!K90&lt;&gt;""),Data!K90,""))))))))))</f>
        <v>203</v>
      </c>
      <c r="C94" s="1"/>
      <c r="M94" s="1"/>
    </row>
    <row r="95" spans="2:13" x14ac:dyDescent="0.15">
      <c r="B95" s="38">
        <f>IF(AND(Data!$N$4=1,Data!B91&lt;&gt;""),Data!B91,IF(AND(Data!$N$4=2,Data!C91&lt;&gt;""),Data!C91,IF(AND(Data!$N$4=3,Data!D91&lt;&gt;""),Data!D91,IF(AND(Data!$N$4=4,Data!E91&lt;&gt;""),Data!E91,IF(AND(Data!$N$4=5,Data!F91&lt;&gt;""),Data!F91,IF(AND(Data!$N$4=6,Data!G91&lt;&gt;""),Data!G91,IF(AND(Data!$N$4=7,Data!H91&lt;&gt;""),Data!H91,IF(AND(Data!$N$4=8,Data!I91&lt;&gt;""),Data!I91,IF(AND(Data!$N$4=9,Data!J91&lt;&gt;""),Data!J91,IF(AND(Data!$N$4=10,Data!K91&lt;&gt;""),Data!K91,""))))))))))</f>
        <v>201</v>
      </c>
      <c r="C95" s="1"/>
    </row>
    <row r="96" spans="2:13" x14ac:dyDescent="0.15">
      <c r="B96" s="38">
        <f>IF(AND(Data!$N$4=1,Data!B92&lt;&gt;""),Data!B92,IF(AND(Data!$N$4=2,Data!C92&lt;&gt;""),Data!C92,IF(AND(Data!$N$4=3,Data!D92&lt;&gt;""),Data!D92,IF(AND(Data!$N$4=4,Data!E92&lt;&gt;""),Data!E92,IF(AND(Data!$N$4=5,Data!F92&lt;&gt;""),Data!F92,IF(AND(Data!$N$4=6,Data!G92&lt;&gt;""),Data!G92,IF(AND(Data!$N$4=7,Data!H92&lt;&gt;""),Data!H92,IF(AND(Data!$N$4=8,Data!I92&lt;&gt;""),Data!I92,IF(AND(Data!$N$4=9,Data!J92&lt;&gt;""),Data!J92,IF(AND(Data!$N$4=10,Data!K92&lt;&gt;""),Data!K92,""))))))))))</f>
        <v>213</v>
      </c>
    </row>
    <row r="97" spans="2:13" x14ac:dyDescent="0.15">
      <c r="B97" s="38">
        <f>IF(AND(Data!$N$4=1,Data!B93&lt;&gt;""),Data!B93,IF(AND(Data!$N$4=2,Data!C93&lt;&gt;""),Data!C93,IF(AND(Data!$N$4=3,Data!D93&lt;&gt;""),Data!D93,IF(AND(Data!$N$4=4,Data!E93&lt;&gt;""),Data!E93,IF(AND(Data!$N$4=5,Data!F93&lt;&gt;""),Data!F93,IF(AND(Data!$N$4=6,Data!G93&lt;&gt;""),Data!G93,IF(AND(Data!$N$4=7,Data!H93&lt;&gt;""),Data!H93,IF(AND(Data!$N$4=8,Data!I93&lt;&gt;""),Data!I93,IF(AND(Data!$N$4=9,Data!J93&lt;&gt;""),Data!J93,IF(AND(Data!$N$4=10,Data!K93&lt;&gt;""),Data!K93,""))))))))))</f>
        <v>212</v>
      </c>
      <c r="M97" s="1"/>
    </row>
    <row r="98" spans="2:13" x14ac:dyDescent="0.15">
      <c r="B98" s="38">
        <f>IF(AND(Data!$N$4=1,Data!B94&lt;&gt;""),Data!B94,IF(AND(Data!$N$4=2,Data!C94&lt;&gt;""),Data!C94,IF(AND(Data!$N$4=3,Data!D94&lt;&gt;""),Data!D94,IF(AND(Data!$N$4=4,Data!E94&lt;&gt;""),Data!E94,IF(AND(Data!$N$4=5,Data!F94&lt;&gt;""),Data!F94,IF(AND(Data!$N$4=6,Data!G94&lt;&gt;""),Data!G94,IF(AND(Data!$N$4=7,Data!H94&lt;&gt;""),Data!H94,IF(AND(Data!$N$4=8,Data!I94&lt;&gt;""),Data!I94,IF(AND(Data!$N$4=9,Data!J94&lt;&gt;""),Data!J94,IF(AND(Data!$N$4=10,Data!K94&lt;&gt;""),Data!K94,""))))))))))</f>
        <v>69</v>
      </c>
    </row>
    <row r="99" spans="2:13" x14ac:dyDescent="0.15">
      <c r="B99" s="38">
        <f>IF(AND(Data!$N$4=1,Data!B95&lt;&gt;""),Data!B95,IF(AND(Data!$N$4=2,Data!C95&lt;&gt;""),Data!C95,IF(AND(Data!$N$4=3,Data!D95&lt;&gt;""),Data!D95,IF(AND(Data!$N$4=4,Data!E95&lt;&gt;""),Data!E95,IF(AND(Data!$N$4=5,Data!F95&lt;&gt;""),Data!F95,IF(AND(Data!$N$4=6,Data!G95&lt;&gt;""),Data!G95,IF(AND(Data!$N$4=7,Data!H95&lt;&gt;""),Data!H95,IF(AND(Data!$N$4=8,Data!I95&lt;&gt;""),Data!I95,IF(AND(Data!$N$4=9,Data!J95&lt;&gt;""),Data!J95,IF(AND(Data!$N$4=10,Data!K95&lt;&gt;""),Data!K95,""))))))))))</f>
        <v>69</v>
      </c>
    </row>
    <row r="100" spans="2:13" x14ac:dyDescent="0.15">
      <c r="B100" s="38">
        <f>IF(AND(Data!$N$4=1,Data!B96&lt;&gt;""),Data!B96,IF(AND(Data!$N$4=2,Data!C96&lt;&gt;""),Data!C96,IF(AND(Data!$N$4=3,Data!D96&lt;&gt;""),Data!D96,IF(AND(Data!$N$4=4,Data!E96&lt;&gt;""),Data!E96,IF(AND(Data!$N$4=5,Data!F96&lt;&gt;""),Data!F96,IF(AND(Data!$N$4=6,Data!G96&lt;&gt;""),Data!G96,IF(AND(Data!$N$4=7,Data!H96&lt;&gt;""),Data!H96,IF(AND(Data!$N$4=8,Data!I96&lt;&gt;""),Data!I96,IF(AND(Data!$N$4=9,Data!J96&lt;&gt;""),Data!J96,IF(AND(Data!$N$4=10,Data!K96&lt;&gt;""),Data!K96,""))))))))))</f>
        <v>70</v>
      </c>
      <c r="M100" s="1"/>
    </row>
    <row r="101" spans="2:13" x14ac:dyDescent="0.15">
      <c r="B101" s="38">
        <f>IF(AND(Data!$N$4=1,Data!B97&lt;&gt;""),Data!B97,IF(AND(Data!$N$4=2,Data!C97&lt;&gt;""),Data!C97,IF(AND(Data!$N$4=3,Data!D97&lt;&gt;""),Data!D97,IF(AND(Data!$N$4=4,Data!E97&lt;&gt;""),Data!E97,IF(AND(Data!$N$4=5,Data!F97&lt;&gt;""),Data!F97,IF(AND(Data!$N$4=6,Data!G97&lt;&gt;""),Data!G97,IF(AND(Data!$N$4=7,Data!H97&lt;&gt;""),Data!H97,IF(AND(Data!$N$4=8,Data!I97&lt;&gt;""),Data!I97,IF(AND(Data!$N$4=9,Data!J97&lt;&gt;""),Data!J97,IF(AND(Data!$N$4=10,Data!K97&lt;&gt;""),Data!K97,""))))))))))</f>
        <v>70</v>
      </c>
    </row>
    <row r="102" spans="2:13" x14ac:dyDescent="0.15">
      <c r="B102" s="38">
        <f>IF(AND(Data!$N$4=1,Data!B98&lt;&gt;""),Data!B98,IF(AND(Data!$N$4=2,Data!C98&lt;&gt;""),Data!C98,IF(AND(Data!$N$4=3,Data!D98&lt;&gt;""),Data!D98,IF(AND(Data!$N$4=4,Data!E98&lt;&gt;""),Data!E98,IF(AND(Data!$N$4=5,Data!F98&lt;&gt;""),Data!F98,IF(AND(Data!$N$4=6,Data!G98&lt;&gt;""),Data!G98,IF(AND(Data!$N$4=7,Data!H98&lt;&gt;""),Data!H98,IF(AND(Data!$N$4=8,Data!I98&lt;&gt;""),Data!I98,IF(AND(Data!$N$4=9,Data!J98&lt;&gt;""),Data!J98,IF(AND(Data!$N$4=10,Data!K98&lt;&gt;""),Data!K98,""))))))))))</f>
        <v>126</v>
      </c>
    </row>
    <row r="103" spans="2:13" x14ac:dyDescent="0.15">
      <c r="B103" s="38">
        <f>IF(AND(Data!$N$4=1,Data!B99&lt;&gt;""),Data!B99,IF(AND(Data!$N$4=2,Data!C99&lt;&gt;""),Data!C99,IF(AND(Data!$N$4=3,Data!D99&lt;&gt;""),Data!D99,IF(AND(Data!$N$4=4,Data!E99&lt;&gt;""),Data!E99,IF(AND(Data!$N$4=5,Data!F99&lt;&gt;""),Data!F99,IF(AND(Data!$N$4=6,Data!G99&lt;&gt;""),Data!G99,IF(AND(Data!$N$4=7,Data!H99&lt;&gt;""),Data!H99,IF(AND(Data!$N$4=8,Data!I99&lt;&gt;""),Data!I99,IF(AND(Data!$N$4=9,Data!J99&lt;&gt;""),Data!J99,IF(AND(Data!$N$4=10,Data!K99&lt;&gt;""),Data!K99,""))))))))))</f>
        <v>165</v>
      </c>
      <c r="M103" s="1"/>
    </row>
    <row r="104" spans="2:13" x14ac:dyDescent="0.15">
      <c r="B104" s="38">
        <f>IF(AND(Data!$N$4=1,Data!B100&lt;&gt;""),Data!B100,IF(AND(Data!$N$4=2,Data!C100&lt;&gt;""),Data!C100,IF(AND(Data!$N$4=3,Data!D100&lt;&gt;""),Data!D100,IF(AND(Data!$N$4=4,Data!E100&lt;&gt;""),Data!E100,IF(AND(Data!$N$4=5,Data!F100&lt;&gt;""),Data!F100,IF(AND(Data!$N$4=6,Data!G100&lt;&gt;""),Data!G100,IF(AND(Data!$N$4=7,Data!H100&lt;&gt;""),Data!H100,IF(AND(Data!$N$4=8,Data!I100&lt;&gt;""),Data!I100,IF(AND(Data!$N$4=9,Data!J100&lt;&gt;""),Data!J100,IF(AND(Data!$N$4=10,Data!K100&lt;&gt;""),Data!K100,""))))))))))</f>
        <v>167</v>
      </c>
    </row>
    <row r="105" spans="2:13" x14ac:dyDescent="0.15">
      <c r="B105" s="38">
        <f>IF(AND(Data!$N$4=1,Data!B101&lt;&gt;""),Data!B101,IF(AND(Data!$N$4=2,Data!C101&lt;&gt;""),Data!C101,IF(AND(Data!$N$4=3,Data!D101&lt;&gt;""),Data!D101,IF(AND(Data!$N$4=4,Data!E101&lt;&gt;""),Data!E101,IF(AND(Data!$N$4=5,Data!F101&lt;&gt;""),Data!F101,IF(AND(Data!$N$4=6,Data!G101&lt;&gt;""),Data!G101,IF(AND(Data!$N$4=7,Data!H101&lt;&gt;""),Data!H101,IF(AND(Data!$N$4=8,Data!I101&lt;&gt;""),Data!I101,IF(AND(Data!$N$4=9,Data!J101&lt;&gt;""),Data!J101,IF(AND(Data!$N$4=10,Data!K101&lt;&gt;""),Data!K101,""))))))))))</f>
        <v>162</v>
      </c>
    </row>
    <row r="106" spans="2:13" x14ac:dyDescent="0.15">
      <c r="B106" s="38">
        <f>IF(AND(Data!$N$4=1,Data!B102&lt;&gt;""),Data!B102,IF(AND(Data!$N$4=2,Data!C102&lt;&gt;""),Data!C102,IF(AND(Data!$N$4=3,Data!D102&lt;&gt;""),Data!D102,IF(AND(Data!$N$4=4,Data!E102&lt;&gt;""),Data!E102,IF(AND(Data!$N$4=5,Data!F102&lt;&gt;""),Data!F102,IF(AND(Data!$N$4=6,Data!G102&lt;&gt;""),Data!G102,IF(AND(Data!$N$4=7,Data!H102&lt;&gt;""),Data!H102,IF(AND(Data!$N$4=8,Data!I102&lt;&gt;""),Data!I102,IF(AND(Data!$N$4=9,Data!J102&lt;&gt;""),Data!J102,IF(AND(Data!$N$4=10,Data!K102&lt;&gt;""),Data!K102,""))))))))))</f>
        <v>186</v>
      </c>
      <c r="M106" s="1"/>
    </row>
    <row r="107" spans="2:13" x14ac:dyDescent="0.15">
      <c r="B107" s="38">
        <f>IF(AND(Data!$N$4=1,Data!B103&lt;&gt;""),Data!B103,IF(AND(Data!$N$4=2,Data!C103&lt;&gt;""),Data!C103,IF(AND(Data!$N$4=3,Data!D103&lt;&gt;""),Data!D103,IF(AND(Data!$N$4=4,Data!E103&lt;&gt;""),Data!E103,IF(AND(Data!$N$4=5,Data!F103&lt;&gt;""),Data!F103,IF(AND(Data!$N$4=6,Data!G103&lt;&gt;""),Data!G103,IF(AND(Data!$N$4=7,Data!H103&lt;&gt;""),Data!H103,IF(AND(Data!$N$4=8,Data!I103&lt;&gt;""),Data!I103,IF(AND(Data!$N$4=9,Data!J103&lt;&gt;""),Data!J103,IF(AND(Data!$N$4=10,Data!K103&lt;&gt;""),Data!K103,""))))))))))</f>
        <v>161</v>
      </c>
    </row>
    <row r="108" spans="2:13" x14ac:dyDescent="0.15">
      <c r="B108" s="38">
        <f>IF(AND(Data!$N$4=1,Data!B104&lt;&gt;""),Data!B104,IF(AND(Data!$N$4=2,Data!C104&lt;&gt;""),Data!C104,IF(AND(Data!$N$4=3,Data!D104&lt;&gt;""),Data!D104,IF(AND(Data!$N$4=4,Data!E104&lt;&gt;""),Data!E104,IF(AND(Data!$N$4=5,Data!F104&lt;&gt;""),Data!F104,IF(AND(Data!$N$4=6,Data!G104&lt;&gt;""),Data!G104,IF(AND(Data!$N$4=7,Data!H104&lt;&gt;""),Data!H104,IF(AND(Data!$N$4=8,Data!I104&lt;&gt;""),Data!I104,IF(AND(Data!$N$4=9,Data!J104&lt;&gt;""),Data!J104,IF(AND(Data!$N$4=10,Data!K104&lt;&gt;""),Data!K104,""))))))))))</f>
        <v>188</v>
      </c>
    </row>
    <row r="109" spans="2:13" x14ac:dyDescent="0.15">
      <c r="B109" s="38">
        <f>IF(AND(Data!$N$4=1,Data!B105&lt;&gt;""),Data!B105,IF(AND(Data!$N$4=2,Data!C105&lt;&gt;""),Data!C105,IF(AND(Data!$N$4=3,Data!D105&lt;&gt;""),Data!D105,IF(AND(Data!$N$4=4,Data!E105&lt;&gt;""),Data!E105,IF(AND(Data!$N$4=5,Data!F105&lt;&gt;""),Data!F105,IF(AND(Data!$N$4=6,Data!G105&lt;&gt;""),Data!G105,IF(AND(Data!$N$4=7,Data!H105&lt;&gt;""),Data!H105,IF(AND(Data!$N$4=8,Data!I105&lt;&gt;""),Data!I105,IF(AND(Data!$N$4=9,Data!J105&lt;&gt;""),Data!J105,IF(AND(Data!$N$4=10,Data!K105&lt;&gt;""),Data!K105,""))))))))))</f>
        <v>78</v>
      </c>
      <c r="M109" s="1"/>
    </row>
    <row r="110" spans="2:13" x14ac:dyDescent="0.15">
      <c r="B110" s="38">
        <f>IF(AND(Data!$N$4=1,Data!B106&lt;&gt;""),Data!B106,IF(AND(Data!$N$4=2,Data!C106&lt;&gt;""),Data!C106,IF(AND(Data!$N$4=3,Data!D106&lt;&gt;""),Data!D106,IF(AND(Data!$N$4=4,Data!E106&lt;&gt;""),Data!E106,IF(AND(Data!$N$4=5,Data!F106&lt;&gt;""),Data!F106,IF(AND(Data!$N$4=6,Data!G106&lt;&gt;""),Data!G106,IF(AND(Data!$N$4=7,Data!H106&lt;&gt;""),Data!H106,IF(AND(Data!$N$4=8,Data!I106&lt;&gt;""),Data!I106,IF(AND(Data!$N$4=9,Data!J106&lt;&gt;""),Data!J106,IF(AND(Data!$N$4=10,Data!K106&lt;&gt;""),Data!K106,""))))))))))</f>
        <v>123</v>
      </c>
    </row>
    <row r="111" spans="2:13" x14ac:dyDescent="0.15">
      <c r="B111" s="38">
        <f>IF(AND(Data!$N$4=1,Data!B107&lt;&gt;""),Data!B107,IF(AND(Data!$N$4=2,Data!C107&lt;&gt;""),Data!C107,IF(AND(Data!$N$4=3,Data!D107&lt;&gt;""),Data!D107,IF(AND(Data!$N$4=4,Data!E107&lt;&gt;""),Data!E107,IF(AND(Data!$N$4=5,Data!F107&lt;&gt;""),Data!F107,IF(AND(Data!$N$4=6,Data!G107&lt;&gt;""),Data!G107,IF(AND(Data!$N$4=7,Data!H107&lt;&gt;""),Data!H107,IF(AND(Data!$N$4=8,Data!I107&lt;&gt;""),Data!I107,IF(AND(Data!$N$4=9,Data!J107&lt;&gt;""),Data!J107,IF(AND(Data!$N$4=10,Data!K107&lt;&gt;""),Data!K107,""))))))))))</f>
        <v>122</v>
      </c>
    </row>
    <row r="112" spans="2:13" x14ac:dyDescent="0.15">
      <c r="B112" s="38">
        <f>IF(AND(Data!$N$4=1,Data!B108&lt;&gt;""),Data!B108,IF(AND(Data!$N$4=2,Data!C108&lt;&gt;""),Data!C108,IF(AND(Data!$N$4=3,Data!D108&lt;&gt;""),Data!D108,IF(AND(Data!$N$4=4,Data!E108&lt;&gt;""),Data!E108,IF(AND(Data!$N$4=5,Data!F108&lt;&gt;""),Data!F108,IF(AND(Data!$N$4=6,Data!G108&lt;&gt;""),Data!G108,IF(AND(Data!$N$4=7,Data!H108&lt;&gt;""),Data!H108,IF(AND(Data!$N$4=8,Data!I108&lt;&gt;""),Data!I108,IF(AND(Data!$N$4=9,Data!J108&lt;&gt;""),Data!J108,IF(AND(Data!$N$4=10,Data!K108&lt;&gt;""),Data!K108,""))))))))))</f>
        <v>165</v>
      </c>
      <c r="M112" s="1"/>
    </row>
    <row r="113" spans="2:13" x14ac:dyDescent="0.15">
      <c r="B113" s="38">
        <f>IF(AND(Data!$N$4=1,Data!B109&lt;&gt;""),Data!B109,IF(AND(Data!$N$4=2,Data!C109&lt;&gt;""),Data!C109,IF(AND(Data!$N$4=3,Data!D109&lt;&gt;""),Data!D109,IF(AND(Data!$N$4=4,Data!E109&lt;&gt;""),Data!E109,IF(AND(Data!$N$4=5,Data!F109&lt;&gt;""),Data!F109,IF(AND(Data!$N$4=6,Data!G109&lt;&gt;""),Data!G109,IF(AND(Data!$N$4=7,Data!H109&lt;&gt;""),Data!H109,IF(AND(Data!$N$4=8,Data!I109&lt;&gt;""),Data!I109,IF(AND(Data!$N$4=9,Data!J109&lt;&gt;""),Data!J109,IF(AND(Data!$N$4=10,Data!K109&lt;&gt;""),Data!K109,""))))))))))</f>
        <v>165</v>
      </c>
    </row>
    <row r="114" spans="2:13" x14ac:dyDescent="0.15">
      <c r="B114" s="38">
        <f>IF(AND(Data!$N$4=1,Data!B110&lt;&gt;""),Data!B110,IF(AND(Data!$N$4=2,Data!C110&lt;&gt;""),Data!C110,IF(AND(Data!$N$4=3,Data!D110&lt;&gt;""),Data!D110,IF(AND(Data!$N$4=4,Data!E110&lt;&gt;""),Data!E110,IF(AND(Data!$N$4=5,Data!F110&lt;&gt;""),Data!F110,IF(AND(Data!$N$4=6,Data!G110&lt;&gt;""),Data!G110,IF(AND(Data!$N$4=7,Data!H110&lt;&gt;""),Data!H110,IF(AND(Data!$N$4=8,Data!I110&lt;&gt;""),Data!I110,IF(AND(Data!$N$4=9,Data!J110&lt;&gt;""),Data!J110,IF(AND(Data!$N$4=10,Data!K110&lt;&gt;""),Data!K110,""))))))))))</f>
        <v>165</v>
      </c>
    </row>
    <row r="115" spans="2:13" x14ac:dyDescent="0.15">
      <c r="B115" s="38">
        <f>IF(AND(Data!$N$4=1,Data!B111&lt;&gt;""),Data!B111,IF(AND(Data!$N$4=2,Data!C111&lt;&gt;""),Data!C111,IF(AND(Data!$N$4=3,Data!D111&lt;&gt;""),Data!D111,IF(AND(Data!$N$4=4,Data!E111&lt;&gt;""),Data!E111,IF(AND(Data!$N$4=5,Data!F111&lt;&gt;""),Data!F111,IF(AND(Data!$N$4=6,Data!G111&lt;&gt;""),Data!G111,IF(AND(Data!$N$4=7,Data!H111&lt;&gt;""),Data!H111,IF(AND(Data!$N$4=8,Data!I111&lt;&gt;""),Data!I111,IF(AND(Data!$N$4=9,Data!J111&lt;&gt;""),Data!J111,IF(AND(Data!$N$4=10,Data!K111&lt;&gt;""),Data!K111,""))))))))))</f>
        <v>166</v>
      </c>
      <c r="M115" s="1"/>
    </row>
    <row r="116" spans="2:13" x14ac:dyDescent="0.15">
      <c r="B116" s="38" t="str">
        <f>IF(AND(Data!$N$4=1,Data!B112&lt;&gt;""),Data!B112,IF(AND(Data!$N$4=2,Data!C112&lt;&gt;""),Data!C112,IF(AND(Data!$N$4=3,Data!D112&lt;&gt;""),Data!D112,IF(AND(Data!$N$4=4,Data!E112&lt;&gt;""),Data!E112,IF(AND(Data!$N$4=5,Data!F112&lt;&gt;""),Data!F112,IF(AND(Data!$N$4=6,Data!G112&lt;&gt;""),Data!G112,IF(AND(Data!$N$4=7,Data!H112&lt;&gt;""),Data!H112,IF(AND(Data!$N$4=8,Data!I112&lt;&gt;""),Data!I112,IF(AND(Data!$N$4=9,Data!J112&lt;&gt;""),Data!J112,IF(AND(Data!$N$4=10,Data!K112&lt;&gt;""),Data!K112,""))))))))))</f>
        <v/>
      </c>
    </row>
    <row r="117" spans="2:13" x14ac:dyDescent="0.15">
      <c r="B117" s="38" t="str">
        <f>IF(AND(Data!$N$4=1,Data!B113&lt;&gt;""),Data!B113,IF(AND(Data!$N$4=2,Data!C113&lt;&gt;""),Data!C113,IF(AND(Data!$N$4=3,Data!D113&lt;&gt;""),Data!D113,IF(AND(Data!$N$4=4,Data!E113&lt;&gt;""),Data!E113,IF(AND(Data!$N$4=5,Data!F113&lt;&gt;""),Data!F113,IF(AND(Data!$N$4=6,Data!G113&lt;&gt;""),Data!G113,IF(AND(Data!$N$4=7,Data!H113&lt;&gt;""),Data!H113,IF(AND(Data!$N$4=8,Data!I113&lt;&gt;""),Data!I113,IF(AND(Data!$N$4=9,Data!J113&lt;&gt;""),Data!J113,IF(AND(Data!$N$4=10,Data!K113&lt;&gt;""),Data!K113,""))))))))))</f>
        <v/>
      </c>
    </row>
    <row r="118" spans="2:13" x14ac:dyDescent="0.15">
      <c r="B118" s="38" t="str">
        <f>IF(AND(Data!$N$4=1,Data!B114&lt;&gt;""),Data!B114,IF(AND(Data!$N$4=2,Data!C114&lt;&gt;""),Data!C114,IF(AND(Data!$N$4=3,Data!D114&lt;&gt;""),Data!D114,IF(AND(Data!$N$4=4,Data!E114&lt;&gt;""),Data!E114,IF(AND(Data!$N$4=5,Data!F114&lt;&gt;""),Data!F114,IF(AND(Data!$N$4=6,Data!G114&lt;&gt;""),Data!G114,IF(AND(Data!$N$4=7,Data!H114&lt;&gt;""),Data!H114,IF(AND(Data!$N$4=8,Data!I114&lt;&gt;""),Data!I114,IF(AND(Data!$N$4=9,Data!J114&lt;&gt;""),Data!J114,IF(AND(Data!$N$4=10,Data!K114&lt;&gt;""),Data!K114,""))))))))))</f>
        <v/>
      </c>
      <c r="M118" s="1"/>
    </row>
    <row r="119" spans="2:13" x14ac:dyDescent="0.15">
      <c r="B119" s="38" t="str">
        <f>IF(AND(Data!$N$4=1,Data!B115&lt;&gt;""),Data!B115,IF(AND(Data!$N$4=2,Data!C115&lt;&gt;""),Data!C115,IF(AND(Data!$N$4=3,Data!D115&lt;&gt;""),Data!D115,IF(AND(Data!$N$4=4,Data!E115&lt;&gt;""),Data!E115,IF(AND(Data!$N$4=5,Data!F115&lt;&gt;""),Data!F115,IF(AND(Data!$N$4=6,Data!G115&lt;&gt;""),Data!G115,IF(AND(Data!$N$4=7,Data!H115&lt;&gt;""),Data!H115,IF(AND(Data!$N$4=8,Data!I115&lt;&gt;""),Data!I115,IF(AND(Data!$N$4=9,Data!J115&lt;&gt;""),Data!J115,IF(AND(Data!$N$4=10,Data!K115&lt;&gt;""),Data!K115,""))))))))))</f>
        <v/>
      </c>
    </row>
    <row r="120" spans="2:13" x14ac:dyDescent="0.15">
      <c r="B120" s="38" t="str">
        <f>IF(AND(Data!$N$4=1,Data!B116&lt;&gt;""),Data!B116,IF(AND(Data!$N$4=2,Data!C116&lt;&gt;""),Data!C116,IF(AND(Data!$N$4=3,Data!D116&lt;&gt;""),Data!D116,IF(AND(Data!$N$4=4,Data!E116&lt;&gt;""),Data!E116,IF(AND(Data!$N$4=5,Data!F116&lt;&gt;""),Data!F116,IF(AND(Data!$N$4=6,Data!G116&lt;&gt;""),Data!G116,IF(AND(Data!$N$4=7,Data!H116&lt;&gt;""),Data!H116,IF(AND(Data!$N$4=8,Data!I116&lt;&gt;""),Data!I116,IF(AND(Data!$N$4=9,Data!J116&lt;&gt;""),Data!J116,IF(AND(Data!$N$4=10,Data!K116&lt;&gt;""),Data!K116,""))))))))))</f>
        <v/>
      </c>
    </row>
    <row r="121" spans="2:13" x14ac:dyDescent="0.15">
      <c r="B121" s="38" t="str">
        <f>IF(AND(Data!$N$4=1,Data!B117&lt;&gt;""),Data!B117,IF(AND(Data!$N$4=2,Data!C117&lt;&gt;""),Data!C117,IF(AND(Data!$N$4=3,Data!D117&lt;&gt;""),Data!D117,IF(AND(Data!$N$4=4,Data!E117&lt;&gt;""),Data!E117,IF(AND(Data!$N$4=5,Data!F117&lt;&gt;""),Data!F117,IF(AND(Data!$N$4=6,Data!G117&lt;&gt;""),Data!G117,IF(AND(Data!$N$4=7,Data!H117&lt;&gt;""),Data!H117,IF(AND(Data!$N$4=8,Data!I117&lt;&gt;""),Data!I117,IF(AND(Data!$N$4=9,Data!J117&lt;&gt;""),Data!J117,IF(AND(Data!$N$4=10,Data!K117&lt;&gt;""),Data!K117,""))))))))))</f>
        <v/>
      </c>
      <c r="M121" s="1"/>
    </row>
    <row r="122" spans="2:13" x14ac:dyDescent="0.15">
      <c r="B122" s="38" t="str">
        <f>IF(AND(Data!$N$4=1,Data!B118&lt;&gt;""),Data!B118,IF(AND(Data!$N$4=2,Data!C118&lt;&gt;""),Data!C118,IF(AND(Data!$N$4=3,Data!D118&lt;&gt;""),Data!D118,IF(AND(Data!$N$4=4,Data!E118&lt;&gt;""),Data!E118,IF(AND(Data!$N$4=5,Data!F118&lt;&gt;""),Data!F118,IF(AND(Data!$N$4=6,Data!G118&lt;&gt;""),Data!G118,IF(AND(Data!$N$4=7,Data!H118&lt;&gt;""),Data!H118,IF(AND(Data!$N$4=8,Data!I118&lt;&gt;""),Data!I118,IF(AND(Data!$N$4=9,Data!J118&lt;&gt;""),Data!J118,IF(AND(Data!$N$4=10,Data!K118&lt;&gt;""),Data!K118,""))))))))))</f>
        <v/>
      </c>
    </row>
    <row r="123" spans="2:13" x14ac:dyDescent="0.15">
      <c r="B123" s="38" t="str">
        <f>IF(AND(Data!$N$4=1,Data!B119&lt;&gt;""),Data!B119,IF(AND(Data!$N$4=2,Data!C119&lt;&gt;""),Data!C119,IF(AND(Data!$N$4=3,Data!D119&lt;&gt;""),Data!D119,IF(AND(Data!$N$4=4,Data!E119&lt;&gt;""),Data!E119,IF(AND(Data!$N$4=5,Data!F119&lt;&gt;""),Data!F119,IF(AND(Data!$N$4=6,Data!G119&lt;&gt;""),Data!G119,IF(AND(Data!$N$4=7,Data!H119&lt;&gt;""),Data!H119,IF(AND(Data!$N$4=8,Data!I119&lt;&gt;""),Data!I119,IF(AND(Data!$N$4=9,Data!J119&lt;&gt;""),Data!J119,IF(AND(Data!$N$4=10,Data!K119&lt;&gt;""),Data!K119,""))))))))))</f>
        <v/>
      </c>
    </row>
    <row r="124" spans="2:13" x14ac:dyDescent="0.15">
      <c r="B124" s="38" t="str">
        <f>IF(AND(Data!$N$4=1,Data!B120&lt;&gt;""),Data!B120,IF(AND(Data!$N$4=2,Data!C120&lt;&gt;""),Data!C120,IF(AND(Data!$N$4=3,Data!D120&lt;&gt;""),Data!D120,IF(AND(Data!$N$4=4,Data!E120&lt;&gt;""),Data!E120,IF(AND(Data!$N$4=5,Data!F120&lt;&gt;""),Data!F120,IF(AND(Data!$N$4=6,Data!G120&lt;&gt;""),Data!G120,IF(AND(Data!$N$4=7,Data!H120&lt;&gt;""),Data!H120,IF(AND(Data!$N$4=8,Data!I120&lt;&gt;""),Data!I120,IF(AND(Data!$N$4=9,Data!J120&lt;&gt;""),Data!J120,IF(AND(Data!$N$4=10,Data!K120&lt;&gt;""),Data!K120,""))))))))))</f>
        <v/>
      </c>
      <c r="M124" s="1"/>
    </row>
    <row r="125" spans="2:13" x14ac:dyDescent="0.15">
      <c r="B125" s="38" t="str">
        <f>IF(AND(Data!$N$4=1,Data!B121&lt;&gt;""),Data!B121,IF(AND(Data!$N$4=2,Data!C121&lt;&gt;""),Data!C121,IF(AND(Data!$N$4=3,Data!D121&lt;&gt;""),Data!D121,IF(AND(Data!$N$4=4,Data!E121&lt;&gt;""),Data!E121,IF(AND(Data!$N$4=5,Data!F121&lt;&gt;""),Data!F121,IF(AND(Data!$N$4=6,Data!G121&lt;&gt;""),Data!G121,IF(AND(Data!$N$4=7,Data!H121&lt;&gt;""),Data!H121,IF(AND(Data!$N$4=8,Data!I121&lt;&gt;""),Data!I121,IF(AND(Data!$N$4=9,Data!J121&lt;&gt;""),Data!J121,IF(AND(Data!$N$4=10,Data!K121&lt;&gt;""),Data!K121,""))))))))))</f>
        <v/>
      </c>
    </row>
    <row r="126" spans="2:13" x14ac:dyDescent="0.15">
      <c r="B126" s="38" t="str">
        <f>IF(AND(Data!$N$4=1,Data!B122&lt;&gt;""),Data!B122,IF(AND(Data!$N$4=2,Data!C122&lt;&gt;""),Data!C122,IF(AND(Data!$N$4=3,Data!D122&lt;&gt;""),Data!D122,IF(AND(Data!$N$4=4,Data!E122&lt;&gt;""),Data!E122,IF(AND(Data!$N$4=5,Data!F122&lt;&gt;""),Data!F122,IF(AND(Data!$N$4=6,Data!G122&lt;&gt;""),Data!G122,IF(AND(Data!$N$4=7,Data!H122&lt;&gt;""),Data!H122,IF(AND(Data!$N$4=8,Data!I122&lt;&gt;""),Data!I122,IF(AND(Data!$N$4=9,Data!J122&lt;&gt;""),Data!J122,IF(AND(Data!$N$4=10,Data!K122&lt;&gt;""),Data!K122,""))))))))))</f>
        <v/>
      </c>
    </row>
    <row r="127" spans="2:13" x14ac:dyDescent="0.15">
      <c r="B127" s="38" t="str">
        <f>IF(AND(Data!$N$4=1,Data!B123&lt;&gt;""),Data!B123,IF(AND(Data!$N$4=2,Data!C123&lt;&gt;""),Data!C123,IF(AND(Data!$N$4=3,Data!D123&lt;&gt;""),Data!D123,IF(AND(Data!$N$4=4,Data!E123&lt;&gt;""),Data!E123,IF(AND(Data!$N$4=5,Data!F123&lt;&gt;""),Data!F123,IF(AND(Data!$N$4=6,Data!G123&lt;&gt;""),Data!G123,IF(AND(Data!$N$4=7,Data!H123&lt;&gt;""),Data!H123,IF(AND(Data!$N$4=8,Data!I123&lt;&gt;""),Data!I123,IF(AND(Data!$N$4=9,Data!J123&lt;&gt;""),Data!J123,IF(AND(Data!$N$4=10,Data!K123&lt;&gt;""),Data!K123,""))))))))))</f>
        <v/>
      </c>
      <c r="M127" s="1"/>
    </row>
    <row r="128" spans="2:13" x14ac:dyDescent="0.15">
      <c r="B128" s="38" t="str">
        <f>IF(AND(Data!$N$4=1,Data!B124&lt;&gt;""),Data!B124,IF(AND(Data!$N$4=2,Data!C124&lt;&gt;""),Data!C124,IF(AND(Data!$N$4=3,Data!D124&lt;&gt;""),Data!D124,IF(AND(Data!$N$4=4,Data!E124&lt;&gt;""),Data!E124,IF(AND(Data!$N$4=5,Data!F124&lt;&gt;""),Data!F124,IF(AND(Data!$N$4=6,Data!G124&lt;&gt;""),Data!G124,IF(AND(Data!$N$4=7,Data!H124&lt;&gt;""),Data!H124,IF(AND(Data!$N$4=8,Data!I124&lt;&gt;""),Data!I124,IF(AND(Data!$N$4=9,Data!J124&lt;&gt;""),Data!J124,IF(AND(Data!$N$4=10,Data!K124&lt;&gt;""),Data!K124,""))))))))))</f>
        <v/>
      </c>
    </row>
    <row r="129" spans="2:13" x14ac:dyDescent="0.15">
      <c r="B129" s="38" t="str">
        <f>IF(AND(Data!$N$4=1,Data!B125&lt;&gt;""),Data!B125,IF(AND(Data!$N$4=2,Data!C125&lt;&gt;""),Data!C125,IF(AND(Data!$N$4=3,Data!D125&lt;&gt;""),Data!D125,IF(AND(Data!$N$4=4,Data!E125&lt;&gt;""),Data!E125,IF(AND(Data!$N$4=5,Data!F125&lt;&gt;""),Data!F125,IF(AND(Data!$N$4=6,Data!G125&lt;&gt;""),Data!G125,IF(AND(Data!$N$4=7,Data!H125&lt;&gt;""),Data!H125,IF(AND(Data!$N$4=8,Data!I125&lt;&gt;""),Data!I125,IF(AND(Data!$N$4=9,Data!J125&lt;&gt;""),Data!J125,IF(AND(Data!$N$4=10,Data!K125&lt;&gt;""),Data!K125,""))))))))))</f>
        <v/>
      </c>
    </row>
    <row r="130" spans="2:13" x14ac:dyDescent="0.15">
      <c r="B130" s="38" t="str">
        <f>IF(AND(Data!$N$4=1,Data!B126&lt;&gt;""),Data!B126,IF(AND(Data!$N$4=2,Data!C126&lt;&gt;""),Data!C126,IF(AND(Data!$N$4=3,Data!D126&lt;&gt;""),Data!D126,IF(AND(Data!$N$4=4,Data!E126&lt;&gt;""),Data!E126,IF(AND(Data!$N$4=5,Data!F126&lt;&gt;""),Data!F126,IF(AND(Data!$N$4=6,Data!G126&lt;&gt;""),Data!G126,IF(AND(Data!$N$4=7,Data!H126&lt;&gt;""),Data!H126,IF(AND(Data!$N$4=8,Data!I126&lt;&gt;""),Data!I126,IF(AND(Data!$N$4=9,Data!J126&lt;&gt;""),Data!J126,IF(AND(Data!$N$4=10,Data!K126&lt;&gt;""),Data!K126,""))))))))))</f>
        <v/>
      </c>
      <c r="M130" s="1"/>
    </row>
    <row r="131" spans="2:13" x14ac:dyDescent="0.15">
      <c r="B131" s="38" t="str">
        <f>IF(AND(Data!$N$4=1,Data!B127&lt;&gt;""),Data!B127,IF(AND(Data!$N$4=2,Data!C127&lt;&gt;""),Data!C127,IF(AND(Data!$N$4=3,Data!D127&lt;&gt;""),Data!D127,IF(AND(Data!$N$4=4,Data!E127&lt;&gt;""),Data!E127,IF(AND(Data!$N$4=5,Data!F127&lt;&gt;""),Data!F127,IF(AND(Data!$N$4=6,Data!G127&lt;&gt;""),Data!G127,IF(AND(Data!$N$4=7,Data!H127&lt;&gt;""),Data!H127,IF(AND(Data!$N$4=8,Data!I127&lt;&gt;""),Data!I127,IF(AND(Data!$N$4=9,Data!J127&lt;&gt;""),Data!J127,IF(AND(Data!$N$4=10,Data!K127&lt;&gt;""),Data!K127,""))))))))))</f>
        <v/>
      </c>
    </row>
    <row r="132" spans="2:13" x14ac:dyDescent="0.15">
      <c r="B132" s="38" t="str">
        <f>IF(AND(Data!$N$4=1,Data!B128&lt;&gt;""),Data!B128,IF(AND(Data!$N$4=2,Data!C128&lt;&gt;""),Data!C128,IF(AND(Data!$N$4=3,Data!D128&lt;&gt;""),Data!D128,IF(AND(Data!$N$4=4,Data!E128&lt;&gt;""),Data!E128,IF(AND(Data!$N$4=5,Data!F128&lt;&gt;""),Data!F128,IF(AND(Data!$N$4=6,Data!G128&lt;&gt;""),Data!G128,IF(AND(Data!$N$4=7,Data!H128&lt;&gt;""),Data!H128,IF(AND(Data!$N$4=8,Data!I128&lt;&gt;""),Data!I128,IF(AND(Data!$N$4=9,Data!J128&lt;&gt;""),Data!J128,IF(AND(Data!$N$4=10,Data!K128&lt;&gt;""),Data!K128,""))))))))))</f>
        <v/>
      </c>
    </row>
    <row r="133" spans="2:13" x14ac:dyDescent="0.15">
      <c r="B133" s="38" t="str">
        <f>IF(AND(Data!$N$4=1,Data!B129&lt;&gt;""),Data!B129,IF(AND(Data!$N$4=2,Data!C129&lt;&gt;""),Data!C129,IF(AND(Data!$N$4=3,Data!D129&lt;&gt;""),Data!D129,IF(AND(Data!$N$4=4,Data!E129&lt;&gt;""),Data!E129,IF(AND(Data!$N$4=5,Data!F129&lt;&gt;""),Data!F129,IF(AND(Data!$N$4=6,Data!G129&lt;&gt;""),Data!G129,IF(AND(Data!$N$4=7,Data!H129&lt;&gt;""),Data!H129,IF(AND(Data!$N$4=8,Data!I129&lt;&gt;""),Data!I129,IF(AND(Data!$N$4=9,Data!J129&lt;&gt;""),Data!J129,IF(AND(Data!$N$4=10,Data!K129&lt;&gt;""),Data!K129,""))))))))))</f>
        <v/>
      </c>
      <c r="M133" s="1"/>
    </row>
    <row r="134" spans="2:13" x14ac:dyDescent="0.15">
      <c r="B134" s="38" t="str">
        <f>IF(AND(Data!$N$4=1,Data!B130&lt;&gt;""),Data!B130,IF(AND(Data!$N$4=2,Data!C130&lt;&gt;""),Data!C130,IF(AND(Data!$N$4=3,Data!D130&lt;&gt;""),Data!D130,IF(AND(Data!$N$4=4,Data!E130&lt;&gt;""),Data!E130,IF(AND(Data!$N$4=5,Data!F130&lt;&gt;""),Data!F130,IF(AND(Data!$N$4=6,Data!G130&lt;&gt;""),Data!G130,IF(AND(Data!$N$4=7,Data!H130&lt;&gt;""),Data!H130,IF(AND(Data!$N$4=8,Data!I130&lt;&gt;""),Data!I130,IF(AND(Data!$N$4=9,Data!J130&lt;&gt;""),Data!J130,IF(AND(Data!$N$4=10,Data!K130&lt;&gt;""),Data!K130,""))))))))))</f>
        <v/>
      </c>
    </row>
    <row r="135" spans="2:13" x14ac:dyDescent="0.15">
      <c r="B135" s="38" t="str">
        <f>IF(AND(Data!$N$4=1,Data!B131&lt;&gt;""),Data!B131,IF(AND(Data!$N$4=2,Data!C131&lt;&gt;""),Data!C131,IF(AND(Data!$N$4=3,Data!D131&lt;&gt;""),Data!D131,IF(AND(Data!$N$4=4,Data!E131&lt;&gt;""),Data!E131,IF(AND(Data!$N$4=5,Data!F131&lt;&gt;""),Data!F131,IF(AND(Data!$N$4=6,Data!G131&lt;&gt;""),Data!G131,IF(AND(Data!$N$4=7,Data!H131&lt;&gt;""),Data!H131,IF(AND(Data!$N$4=8,Data!I131&lt;&gt;""),Data!I131,IF(AND(Data!$N$4=9,Data!J131&lt;&gt;""),Data!J131,IF(AND(Data!$N$4=10,Data!K131&lt;&gt;""),Data!K131,""))))))))))</f>
        <v/>
      </c>
    </row>
    <row r="136" spans="2:13" x14ac:dyDescent="0.15">
      <c r="B136" s="38" t="str">
        <f>IF(AND(Data!$N$4=1,Data!B132&lt;&gt;""),Data!B132,IF(AND(Data!$N$4=2,Data!C132&lt;&gt;""),Data!C132,IF(AND(Data!$N$4=3,Data!D132&lt;&gt;""),Data!D132,IF(AND(Data!$N$4=4,Data!E132&lt;&gt;""),Data!E132,IF(AND(Data!$N$4=5,Data!F132&lt;&gt;""),Data!F132,IF(AND(Data!$N$4=6,Data!G132&lt;&gt;""),Data!G132,IF(AND(Data!$N$4=7,Data!H132&lt;&gt;""),Data!H132,IF(AND(Data!$N$4=8,Data!I132&lt;&gt;""),Data!I132,IF(AND(Data!$N$4=9,Data!J132&lt;&gt;""),Data!J132,IF(AND(Data!$N$4=10,Data!K132&lt;&gt;""),Data!K132,""))))))))))</f>
        <v/>
      </c>
      <c r="M136" s="1"/>
    </row>
    <row r="137" spans="2:13" x14ac:dyDescent="0.15">
      <c r="B137" s="38" t="str">
        <f>IF(AND(Data!$N$4=1,Data!B133&lt;&gt;""),Data!B133,IF(AND(Data!$N$4=2,Data!C133&lt;&gt;""),Data!C133,IF(AND(Data!$N$4=3,Data!D133&lt;&gt;""),Data!D133,IF(AND(Data!$N$4=4,Data!E133&lt;&gt;""),Data!E133,IF(AND(Data!$N$4=5,Data!F133&lt;&gt;""),Data!F133,IF(AND(Data!$N$4=6,Data!G133&lt;&gt;""),Data!G133,IF(AND(Data!$N$4=7,Data!H133&lt;&gt;""),Data!H133,IF(AND(Data!$N$4=8,Data!I133&lt;&gt;""),Data!I133,IF(AND(Data!$N$4=9,Data!J133&lt;&gt;""),Data!J133,IF(AND(Data!$N$4=10,Data!K133&lt;&gt;""),Data!K133,""))))))))))</f>
        <v/>
      </c>
    </row>
    <row r="138" spans="2:13" x14ac:dyDescent="0.15">
      <c r="B138" s="38" t="str">
        <f>IF(AND(Data!$N$4=1,Data!B134&lt;&gt;""),Data!B134,IF(AND(Data!$N$4=2,Data!C134&lt;&gt;""),Data!C134,IF(AND(Data!$N$4=3,Data!D134&lt;&gt;""),Data!D134,IF(AND(Data!$N$4=4,Data!E134&lt;&gt;""),Data!E134,IF(AND(Data!$N$4=5,Data!F134&lt;&gt;""),Data!F134,IF(AND(Data!$N$4=6,Data!G134&lt;&gt;""),Data!G134,IF(AND(Data!$N$4=7,Data!H134&lt;&gt;""),Data!H134,IF(AND(Data!$N$4=8,Data!I134&lt;&gt;""),Data!I134,IF(AND(Data!$N$4=9,Data!J134&lt;&gt;""),Data!J134,IF(AND(Data!$N$4=10,Data!K134&lt;&gt;""),Data!K134,""))))))))))</f>
        <v/>
      </c>
    </row>
    <row r="139" spans="2:13" x14ac:dyDescent="0.15">
      <c r="B139" s="38" t="str">
        <f>IF(AND(Data!$N$4=1,Data!B135&lt;&gt;""),Data!B135,IF(AND(Data!$N$4=2,Data!C135&lt;&gt;""),Data!C135,IF(AND(Data!$N$4=3,Data!D135&lt;&gt;""),Data!D135,IF(AND(Data!$N$4=4,Data!E135&lt;&gt;""),Data!E135,IF(AND(Data!$N$4=5,Data!F135&lt;&gt;""),Data!F135,IF(AND(Data!$N$4=6,Data!G135&lt;&gt;""),Data!G135,IF(AND(Data!$N$4=7,Data!H135&lt;&gt;""),Data!H135,IF(AND(Data!$N$4=8,Data!I135&lt;&gt;""),Data!I135,IF(AND(Data!$N$4=9,Data!J135&lt;&gt;""),Data!J135,IF(AND(Data!$N$4=10,Data!K135&lt;&gt;""),Data!K135,""))))))))))</f>
        <v/>
      </c>
      <c r="M139" s="1"/>
    </row>
    <row r="140" spans="2:13" x14ac:dyDescent="0.15">
      <c r="B140" s="38" t="str">
        <f>IF(AND(Data!$N$4=1,Data!B136&lt;&gt;""),Data!B136,IF(AND(Data!$N$4=2,Data!C136&lt;&gt;""),Data!C136,IF(AND(Data!$N$4=3,Data!D136&lt;&gt;""),Data!D136,IF(AND(Data!$N$4=4,Data!E136&lt;&gt;""),Data!E136,IF(AND(Data!$N$4=5,Data!F136&lt;&gt;""),Data!F136,IF(AND(Data!$N$4=6,Data!G136&lt;&gt;""),Data!G136,IF(AND(Data!$N$4=7,Data!H136&lt;&gt;""),Data!H136,IF(AND(Data!$N$4=8,Data!I136&lt;&gt;""),Data!I136,IF(AND(Data!$N$4=9,Data!J136&lt;&gt;""),Data!J136,IF(AND(Data!$N$4=10,Data!K136&lt;&gt;""),Data!K136,""))))))))))</f>
        <v/>
      </c>
    </row>
    <row r="141" spans="2:13" x14ac:dyDescent="0.15">
      <c r="B141" s="38" t="str">
        <f>IF(AND(Data!$N$4=1,Data!B137&lt;&gt;""),Data!B137,IF(AND(Data!$N$4=2,Data!C137&lt;&gt;""),Data!C137,IF(AND(Data!$N$4=3,Data!D137&lt;&gt;""),Data!D137,IF(AND(Data!$N$4=4,Data!E137&lt;&gt;""),Data!E137,IF(AND(Data!$N$4=5,Data!F137&lt;&gt;""),Data!F137,IF(AND(Data!$N$4=6,Data!G137&lt;&gt;""),Data!G137,IF(AND(Data!$N$4=7,Data!H137&lt;&gt;""),Data!H137,IF(AND(Data!$N$4=8,Data!I137&lt;&gt;""),Data!I137,IF(AND(Data!$N$4=9,Data!J137&lt;&gt;""),Data!J137,IF(AND(Data!$N$4=10,Data!K137&lt;&gt;""),Data!K137,""))))))))))</f>
        <v/>
      </c>
    </row>
    <row r="142" spans="2:13" x14ac:dyDescent="0.15">
      <c r="B142" s="38" t="str">
        <f>IF(AND(Data!$N$4=1,Data!B138&lt;&gt;""),Data!B138,IF(AND(Data!$N$4=2,Data!C138&lt;&gt;""),Data!C138,IF(AND(Data!$N$4=3,Data!D138&lt;&gt;""),Data!D138,IF(AND(Data!$N$4=4,Data!E138&lt;&gt;""),Data!E138,IF(AND(Data!$N$4=5,Data!F138&lt;&gt;""),Data!F138,IF(AND(Data!$N$4=6,Data!G138&lt;&gt;""),Data!G138,IF(AND(Data!$N$4=7,Data!H138&lt;&gt;""),Data!H138,IF(AND(Data!$N$4=8,Data!I138&lt;&gt;""),Data!I138,IF(AND(Data!$N$4=9,Data!J138&lt;&gt;""),Data!J138,IF(AND(Data!$N$4=10,Data!K138&lt;&gt;""),Data!K138,""))))))))))</f>
        <v/>
      </c>
      <c r="M142" s="1"/>
    </row>
    <row r="143" spans="2:13" x14ac:dyDescent="0.15">
      <c r="B143" s="38" t="str">
        <f>IF(AND(Data!$N$4=1,Data!B139&lt;&gt;""),Data!B139,IF(AND(Data!$N$4=2,Data!C139&lt;&gt;""),Data!C139,IF(AND(Data!$N$4=3,Data!D139&lt;&gt;""),Data!D139,IF(AND(Data!$N$4=4,Data!E139&lt;&gt;""),Data!E139,IF(AND(Data!$N$4=5,Data!F139&lt;&gt;""),Data!F139,IF(AND(Data!$N$4=6,Data!G139&lt;&gt;""),Data!G139,IF(AND(Data!$N$4=7,Data!H139&lt;&gt;""),Data!H139,IF(AND(Data!$N$4=8,Data!I139&lt;&gt;""),Data!I139,IF(AND(Data!$N$4=9,Data!J139&lt;&gt;""),Data!J139,IF(AND(Data!$N$4=10,Data!K139&lt;&gt;""),Data!K139,""))))))))))</f>
        <v/>
      </c>
    </row>
    <row r="144" spans="2:13" x14ac:dyDescent="0.15">
      <c r="B144" s="38" t="str">
        <f>IF(AND(Data!$N$4=1,Data!B140&lt;&gt;""),Data!B140,IF(AND(Data!$N$4=2,Data!C140&lt;&gt;""),Data!C140,IF(AND(Data!$N$4=3,Data!D140&lt;&gt;""),Data!D140,IF(AND(Data!$N$4=4,Data!E140&lt;&gt;""),Data!E140,IF(AND(Data!$N$4=5,Data!F140&lt;&gt;""),Data!F140,IF(AND(Data!$N$4=6,Data!G140&lt;&gt;""),Data!G140,IF(AND(Data!$N$4=7,Data!H140&lt;&gt;""),Data!H140,IF(AND(Data!$N$4=8,Data!I140&lt;&gt;""),Data!I140,IF(AND(Data!$N$4=9,Data!J140&lt;&gt;""),Data!J140,IF(AND(Data!$N$4=10,Data!K140&lt;&gt;""),Data!K140,""))))))))))</f>
        <v/>
      </c>
    </row>
    <row r="145" spans="2:13" x14ac:dyDescent="0.15">
      <c r="B145" s="38" t="str">
        <f>IF(AND(Data!$N$4=1,Data!B141&lt;&gt;""),Data!B141,IF(AND(Data!$N$4=2,Data!C141&lt;&gt;""),Data!C141,IF(AND(Data!$N$4=3,Data!D141&lt;&gt;""),Data!D141,IF(AND(Data!$N$4=4,Data!E141&lt;&gt;""),Data!E141,IF(AND(Data!$N$4=5,Data!F141&lt;&gt;""),Data!F141,IF(AND(Data!$N$4=6,Data!G141&lt;&gt;""),Data!G141,IF(AND(Data!$N$4=7,Data!H141&lt;&gt;""),Data!H141,IF(AND(Data!$N$4=8,Data!I141&lt;&gt;""),Data!I141,IF(AND(Data!$N$4=9,Data!J141&lt;&gt;""),Data!J141,IF(AND(Data!$N$4=10,Data!K141&lt;&gt;""),Data!K141,""))))))))))</f>
        <v/>
      </c>
      <c r="M145" s="1"/>
    </row>
    <row r="146" spans="2:13" x14ac:dyDescent="0.15">
      <c r="B146" s="38" t="str">
        <f>IF(AND(Data!$N$4=1,Data!B142&lt;&gt;""),Data!B142,IF(AND(Data!$N$4=2,Data!C142&lt;&gt;""),Data!C142,IF(AND(Data!$N$4=3,Data!D142&lt;&gt;""),Data!D142,IF(AND(Data!$N$4=4,Data!E142&lt;&gt;""),Data!E142,IF(AND(Data!$N$4=5,Data!F142&lt;&gt;""),Data!F142,IF(AND(Data!$N$4=6,Data!G142&lt;&gt;""),Data!G142,IF(AND(Data!$N$4=7,Data!H142&lt;&gt;""),Data!H142,IF(AND(Data!$N$4=8,Data!I142&lt;&gt;""),Data!I142,IF(AND(Data!$N$4=9,Data!J142&lt;&gt;""),Data!J142,IF(AND(Data!$N$4=10,Data!K142&lt;&gt;""),Data!K142,""))))))))))</f>
        <v/>
      </c>
    </row>
    <row r="147" spans="2:13" x14ac:dyDescent="0.15">
      <c r="B147" s="38" t="str">
        <f>IF(AND(Data!$N$4=1,Data!B143&lt;&gt;""),Data!B143,IF(AND(Data!$N$4=2,Data!C143&lt;&gt;""),Data!C143,IF(AND(Data!$N$4=3,Data!D143&lt;&gt;""),Data!D143,IF(AND(Data!$N$4=4,Data!E143&lt;&gt;""),Data!E143,IF(AND(Data!$N$4=5,Data!F143&lt;&gt;""),Data!F143,IF(AND(Data!$N$4=6,Data!G143&lt;&gt;""),Data!G143,IF(AND(Data!$N$4=7,Data!H143&lt;&gt;""),Data!H143,IF(AND(Data!$N$4=8,Data!I143&lt;&gt;""),Data!I143,IF(AND(Data!$N$4=9,Data!J143&lt;&gt;""),Data!J143,IF(AND(Data!$N$4=10,Data!K143&lt;&gt;""),Data!K143,""))))))))))</f>
        <v/>
      </c>
    </row>
    <row r="148" spans="2:13" x14ac:dyDescent="0.15">
      <c r="B148" s="38" t="str">
        <f>IF(AND(Data!$N$4=1,Data!B144&lt;&gt;""),Data!B144,IF(AND(Data!$N$4=2,Data!C144&lt;&gt;""),Data!C144,IF(AND(Data!$N$4=3,Data!D144&lt;&gt;""),Data!D144,IF(AND(Data!$N$4=4,Data!E144&lt;&gt;""),Data!E144,IF(AND(Data!$N$4=5,Data!F144&lt;&gt;""),Data!F144,IF(AND(Data!$N$4=6,Data!G144&lt;&gt;""),Data!G144,IF(AND(Data!$N$4=7,Data!H144&lt;&gt;""),Data!H144,IF(AND(Data!$N$4=8,Data!I144&lt;&gt;""),Data!I144,IF(AND(Data!$N$4=9,Data!J144&lt;&gt;""),Data!J144,IF(AND(Data!$N$4=10,Data!K144&lt;&gt;""),Data!K144,""))))))))))</f>
        <v/>
      </c>
      <c r="M148" s="1"/>
    </row>
    <row r="149" spans="2:13" x14ac:dyDescent="0.15">
      <c r="B149" s="38" t="str">
        <f>IF(AND(Data!$N$4=1,Data!B145&lt;&gt;""),Data!B145,IF(AND(Data!$N$4=2,Data!C145&lt;&gt;""),Data!C145,IF(AND(Data!$N$4=3,Data!D145&lt;&gt;""),Data!D145,IF(AND(Data!$N$4=4,Data!E145&lt;&gt;""),Data!E145,IF(AND(Data!$N$4=5,Data!F145&lt;&gt;""),Data!F145,IF(AND(Data!$N$4=6,Data!G145&lt;&gt;""),Data!G145,IF(AND(Data!$N$4=7,Data!H145&lt;&gt;""),Data!H145,IF(AND(Data!$N$4=8,Data!I145&lt;&gt;""),Data!I145,IF(AND(Data!$N$4=9,Data!J145&lt;&gt;""),Data!J145,IF(AND(Data!$N$4=10,Data!K145&lt;&gt;""),Data!K145,""))))))))))</f>
        <v/>
      </c>
    </row>
    <row r="150" spans="2:13" x14ac:dyDescent="0.15">
      <c r="B150" s="38" t="str">
        <f>IF(AND(Data!$N$4=1,Data!B146&lt;&gt;""),Data!B146,IF(AND(Data!$N$4=2,Data!C146&lt;&gt;""),Data!C146,IF(AND(Data!$N$4=3,Data!D146&lt;&gt;""),Data!D146,IF(AND(Data!$N$4=4,Data!E146&lt;&gt;""),Data!E146,IF(AND(Data!$N$4=5,Data!F146&lt;&gt;""),Data!F146,IF(AND(Data!$N$4=6,Data!G146&lt;&gt;""),Data!G146,IF(AND(Data!$N$4=7,Data!H146&lt;&gt;""),Data!H146,IF(AND(Data!$N$4=8,Data!I146&lt;&gt;""),Data!I146,IF(AND(Data!$N$4=9,Data!J146&lt;&gt;""),Data!J146,IF(AND(Data!$N$4=10,Data!K146&lt;&gt;""),Data!K146,""))))))))))</f>
        <v/>
      </c>
    </row>
    <row r="151" spans="2:13" x14ac:dyDescent="0.15">
      <c r="B151" s="38" t="str">
        <f>IF(AND(Data!$N$4=1,Data!B147&lt;&gt;""),Data!B147,IF(AND(Data!$N$4=2,Data!C147&lt;&gt;""),Data!C147,IF(AND(Data!$N$4=3,Data!D147&lt;&gt;""),Data!D147,IF(AND(Data!$N$4=4,Data!E147&lt;&gt;""),Data!E147,IF(AND(Data!$N$4=5,Data!F147&lt;&gt;""),Data!F147,IF(AND(Data!$N$4=6,Data!G147&lt;&gt;""),Data!G147,IF(AND(Data!$N$4=7,Data!H147&lt;&gt;""),Data!H147,IF(AND(Data!$N$4=8,Data!I147&lt;&gt;""),Data!I147,IF(AND(Data!$N$4=9,Data!J147&lt;&gt;""),Data!J147,IF(AND(Data!$N$4=10,Data!K147&lt;&gt;""),Data!K147,""))))))))))</f>
        <v/>
      </c>
      <c r="M151" s="1"/>
    </row>
    <row r="152" spans="2:13" x14ac:dyDescent="0.15">
      <c r="B152" s="38" t="str">
        <f>IF(AND(Data!$N$4=1,Data!B148&lt;&gt;""),Data!B148,IF(AND(Data!$N$4=2,Data!C148&lt;&gt;""),Data!C148,IF(AND(Data!$N$4=3,Data!D148&lt;&gt;""),Data!D148,IF(AND(Data!$N$4=4,Data!E148&lt;&gt;""),Data!E148,IF(AND(Data!$N$4=5,Data!F148&lt;&gt;""),Data!F148,IF(AND(Data!$N$4=6,Data!G148&lt;&gt;""),Data!G148,IF(AND(Data!$N$4=7,Data!H148&lt;&gt;""),Data!H148,IF(AND(Data!$N$4=8,Data!I148&lt;&gt;""),Data!I148,IF(AND(Data!$N$4=9,Data!J148&lt;&gt;""),Data!J148,IF(AND(Data!$N$4=10,Data!K148&lt;&gt;""),Data!K148,""))))))))))</f>
        <v/>
      </c>
      <c r="C152" s="1"/>
    </row>
    <row r="153" spans="2:13" x14ac:dyDescent="0.15">
      <c r="B153" s="38" t="str">
        <f>IF(AND(Data!$N$4=1,Data!B149&lt;&gt;""),Data!B149,IF(AND(Data!$N$4=2,Data!C149&lt;&gt;""),Data!C149,IF(AND(Data!$N$4=3,Data!D149&lt;&gt;""),Data!D149,IF(AND(Data!$N$4=4,Data!E149&lt;&gt;""),Data!E149,IF(AND(Data!$N$4=5,Data!F149&lt;&gt;""),Data!F149,IF(AND(Data!$N$4=6,Data!G149&lt;&gt;""),Data!G149,IF(AND(Data!$N$4=7,Data!H149&lt;&gt;""),Data!H149,IF(AND(Data!$N$4=8,Data!I149&lt;&gt;""),Data!I149,IF(AND(Data!$N$4=9,Data!J149&lt;&gt;""),Data!J149,IF(AND(Data!$N$4=10,Data!K149&lt;&gt;""),Data!K149,""))))))))))</f>
        <v/>
      </c>
      <c r="C153" s="1"/>
    </row>
    <row r="154" spans="2:13" x14ac:dyDescent="0.15">
      <c r="B154" s="38" t="str">
        <f>IF(AND(Data!$N$4=1,Data!B150&lt;&gt;""),Data!B150,IF(AND(Data!$N$4=2,Data!C150&lt;&gt;""),Data!C150,IF(AND(Data!$N$4=3,Data!D150&lt;&gt;""),Data!D150,IF(AND(Data!$N$4=4,Data!E150&lt;&gt;""),Data!E150,IF(AND(Data!$N$4=5,Data!F150&lt;&gt;""),Data!F150,IF(AND(Data!$N$4=6,Data!G150&lt;&gt;""),Data!G150,IF(AND(Data!$N$4=7,Data!H150&lt;&gt;""),Data!H150,IF(AND(Data!$N$4=8,Data!I150&lt;&gt;""),Data!I150,IF(AND(Data!$N$4=9,Data!J150&lt;&gt;""),Data!J150,IF(AND(Data!$N$4=10,Data!K150&lt;&gt;""),Data!K150,""))))))))))</f>
        <v/>
      </c>
      <c r="C154" s="1"/>
      <c r="M154" s="1"/>
    </row>
    <row r="155" spans="2:13" x14ac:dyDescent="0.15">
      <c r="B155" s="38" t="str">
        <f>IF(AND(Data!$N$4=1,Data!B151&lt;&gt;""),Data!B151,IF(AND(Data!$N$4=2,Data!C151&lt;&gt;""),Data!C151,IF(AND(Data!$N$4=3,Data!D151&lt;&gt;""),Data!D151,IF(AND(Data!$N$4=4,Data!E151&lt;&gt;""),Data!E151,IF(AND(Data!$N$4=5,Data!F151&lt;&gt;""),Data!F151,IF(AND(Data!$N$4=6,Data!G151&lt;&gt;""),Data!G151,IF(AND(Data!$N$4=7,Data!H151&lt;&gt;""),Data!H151,IF(AND(Data!$N$4=8,Data!I151&lt;&gt;""),Data!I151,IF(AND(Data!$N$4=9,Data!J151&lt;&gt;""),Data!J151,IF(AND(Data!$N$4=10,Data!K151&lt;&gt;""),Data!K151,""))))))))))</f>
        <v/>
      </c>
      <c r="C155" s="1"/>
    </row>
    <row r="156" spans="2:13" x14ac:dyDescent="0.15">
      <c r="B156" s="38" t="str">
        <f>IF(AND(Data!$N$4=1,Data!B152&lt;&gt;""),Data!B152,IF(AND(Data!$N$4=2,Data!C152&lt;&gt;""),Data!C152,IF(AND(Data!$N$4=3,Data!D152&lt;&gt;""),Data!D152,IF(AND(Data!$N$4=4,Data!E152&lt;&gt;""),Data!E152,IF(AND(Data!$N$4=5,Data!F152&lt;&gt;""),Data!F152,IF(AND(Data!$N$4=6,Data!G152&lt;&gt;""),Data!G152,IF(AND(Data!$N$4=7,Data!H152&lt;&gt;""),Data!H152,IF(AND(Data!$N$4=8,Data!I152&lt;&gt;""),Data!I152,IF(AND(Data!$N$4=9,Data!J152&lt;&gt;""),Data!J152,IF(AND(Data!$N$4=10,Data!K152&lt;&gt;""),Data!K152,""))))))))))</f>
        <v/>
      </c>
      <c r="C156" s="1"/>
    </row>
    <row r="157" spans="2:13" x14ac:dyDescent="0.15">
      <c r="B157" s="38" t="str">
        <f>IF(AND(Data!$N$4=1,Data!B153&lt;&gt;""),Data!B153,IF(AND(Data!$N$4=2,Data!C153&lt;&gt;""),Data!C153,IF(AND(Data!$N$4=3,Data!D153&lt;&gt;""),Data!D153,IF(AND(Data!$N$4=4,Data!E153&lt;&gt;""),Data!E153,IF(AND(Data!$N$4=5,Data!F153&lt;&gt;""),Data!F153,IF(AND(Data!$N$4=6,Data!G153&lt;&gt;""),Data!G153,IF(AND(Data!$N$4=7,Data!H153&lt;&gt;""),Data!H153,IF(AND(Data!$N$4=8,Data!I153&lt;&gt;""),Data!I153,IF(AND(Data!$N$4=9,Data!J153&lt;&gt;""),Data!J153,IF(AND(Data!$N$4=10,Data!K153&lt;&gt;""),Data!K153,""))))))))))</f>
        <v/>
      </c>
      <c r="C157" s="1"/>
      <c r="M157" s="1"/>
    </row>
    <row r="158" spans="2:13" x14ac:dyDescent="0.15">
      <c r="B158" s="38" t="str">
        <f>IF(AND(Data!$N$4=1,Data!B154&lt;&gt;""),Data!B154,IF(AND(Data!$N$4=2,Data!C154&lt;&gt;""),Data!C154,IF(AND(Data!$N$4=3,Data!D154&lt;&gt;""),Data!D154,IF(AND(Data!$N$4=4,Data!E154&lt;&gt;""),Data!E154,IF(AND(Data!$N$4=5,Data!F154&lt;&gt;""),Data!F154,IF(AND(Data!$N$4=6,Data!G154&lt;&gt;""),Data!G154,IF(AND(Data!$N$4=7,Data!H154&lt;&gt;""),Data!H154,IF(AND(Data!$N$4=8,Data!I154&lt;&gt;""),Data!I154,IF(AND(Data!$N$4=9,Data!J154&lt;&gt;""),Data!J154,IF(AND(Data!$N$4=10,Data!K154&lt;&gt;""),Data!K154,""))))))))))</f>
        <v/>
      </c>
      <c r="C158" s="1"/>
    </row>
    <row r="159" spans="2:13" x14ac:dyDescent="0.15">
      <c r="B159" s="38" t="str">
        <f>IF(AND(Data!$N$4=1,Data!B155&lt;&gt;""),Data!B155,IF(AND(Data!$N$4=2,Data!C155&lt;&gt;""),Data!C155,IF(AND(Data!$N$4=3,Data!D155&lt;&gt;""),Data!D155,IF(AND(Data!$N$4=4,Data!E155&lt;&gt;""),Data!E155,IF(AND(Data!$N$4=5,Data!F155&lt;&gt;""),Data!F155,IF(AND(Data!$N$4=6,Data!G155&lt;&gt;""),Data!G155,IF(AND(Data!$N$4=7,Data!H155&lt;&gt;""),Data!H155,IF(AND(Data!$N$4=8,Data!I155&lt;&gt;""),Data!I155,IF(AND(Data!$N$4=9,Data!J155&lt;&gt;""),Data!J155,IF(AND(Data!$N$4=10,Data!K155&lt;&gt;""),Data!K155,""))))))))))</f>
        <v/>
      </c>
      <c r="C159" s="1"/>
    </row>
    <row r="160" spans="2:13" x14ac:dyDescent="0.15">
      <c r="B160" s="38" t="str">
        <f>IF(AND(Data!$N$4=1,Data!B156&lt;&gt;""),Data!B156,IF(AND(Data!$N$4=2,Data!C156&lt;&gt;""),Data!C156,IF(AND(Data!$N$4=3,Data!D156&lt;&gt;""),Data!D156,IF(AND(Data!$N$4=4,Data!E156&lt;&gt;""),Data!E156,IF(AND(Data!$N$4=5,Data!F156&lt;&gt;""),Data!F156,IF(AND(Data!$N$4=6,Data!G156&lt;&gt;""),Data!G156,IF(AND(Data!$N$4=7,Data!H156&lt;&gt;""),Data!H156,IF(AND(Data!$N$4=8,Data!I156&lt;&gt;""),Data!I156,IF(AND(Data!$N$4=9,Data!J156&lt;&gt;""),Data!J156,IF(AND(Data!$N$4=10,Data!K156&lt;&gt;""),Data!K156,""))))))))))</f>
        <v/>
      </c>
      <c r="C160" s="1"/>
      <c r="M160" s="1"/>
    </row>
    <row r="161" spans="2:13" x14ac:dyDescent="0.15">
      <c r="B161" s="38" t="str">
        <f>IF(AND(Data!$N$4=1,Data!B157&lt;&gt;""),Data!B157,IF(AND(Data!$N$4=2,Data!C157&lt;&gt;""),Data!C157,IF(AND(Data!$N$4=3,Data!D157&lt;&gt;""),Data!D157,IF(AND(Data!$N$4=4,Data!E157&lt;&gt;""),Data!E157,IF(AND(Data!$N$4=5,Data!F157&lt;&gt;""),Data!F157,IF(AND(Data!$N$4=6,Data!G157&lt;&gt;""),Data!G157,IF(AND(Data!$N$4=7,Data!H157&lt;&gt;""),Data!H157,IF(AND(Data!$N$4=8,Data!I157&lt;&gt;""),Data!I157,IF(AND(Data!$N$4=9,Data!J157&lt;&gt;""),Data!J157,IF(AND(Data!$N$4=10,Data!K157&lt;&gt;""),Data!K157,""))))))))))</f>
        <v/>
      </c>
      <c r="C161" s="1"/>
    </row>
    <row r="162" spans="2:13" x14ac:dyDescent="0.15">
      <c r="B162" s="38" t="str">
        <f>IF(AND(Data!$N$4=1,Data!B158&lt;&gt;""),Data!B158,IF(AND(Data!$N$4=2,Data!C158&lt;&gt;""),Data!C158,IF(AND(Data!$N$4=3,Data!D158&lt;&gt;""),Data!D158,IF(AND(Data!$N$4=4,Data!E158&lt;&gt;""),Data!E158,IF(AND(Data!$N$4=5,Data!F158&lt;&gt;""),Data!F158,IF(AND(Data!$N$4=6,Data!G158&lt;&gt;""),Data!G158,IF(AND(Data!$N$4=7,Data!H158&lt;&gt;""),Data!H158,IF(AND(Data!$N$4=8,Data!I158&lt;&gt;""),Data!I158,IF(AND(Data!$N$4=9,Data!J158&lt;&gt;""),Data!J158,IF(AND(Data!$N$4=10,Data!K158&lt;&gt;""),Data!K158,""))))))))))</f>
        <v/>
      </c>
      <c r="C162" s="1"/>
    </row>
    <row r="163" spans="2:13" x14ac:dyDescent="0.15">
      <c r="B163" s="38" t="str">
        <f>IF(AND(Data!$N$4=1,Data!B159&lt;&gt;""),Data!B159,IF(AND(Data!$N$4=2,Data!C159&lt;&gt;""),Data!C159,IF(AND(Data!$N$4=3,Data!D159&lt;&gt;""),Data!D159,IF(AND(Data!$N$4=4,Data!E159&lt;&gt;""),Data!E159,IF(AND(Data!$N$4=5,Data!F159&lt;&gt;""),Data!F159,IF(AND(Data!$N$4=6,Data!G159&lt;&gt;""),Data!G159,IF(AND(Data!$N$4=7,Data!H159&lt;&gt;""),Data!H159,IF(AND(Data!$N$4=8,Data!I159&lt;&gt;""),Data!I159,IF(AND(Data!$N$4=9,Data!J159&lt;&gt;""),Data!J159,IF(AND(Data!$N$4=10,Data!K159&lt;&gt;""),Data!K159,""))))))))))</f>
        <v/>
      </c>
      <c r="C163" s="1"/>
      <c r="M163" s="1"/>
    </row>
    <row r="164" spans="2:13" x14ac:dyDescent="0.15">
      <c r="B164" s="38" t="str">
        <f>IF(AND(Data!$N$4=1,Data!B160&lt;&gt;""),Data!B160,IF(AND(Data!$N$4=2,Data!C160&lt;&gt;""),Data!C160,IF(AND(Data!$N$4=3,Data!D160&lt;&gt;""),Data!D160,IF(AND(Data!$N$4=4,Data!E160&lt;&gt;""),Data!E160,IF(AND(Data!$N$4=5,Data!F160&lt;&gt;""),Data!F160,IF(AND(Data!$N$4=6,Data!G160&lt;&gt;""),Data!G160,IF(AND(Data!$N$4=7,Data!H160&lt;&gt;""),Data!H160,IF(AND(Data!$N$4=8,Data!I160&lt;&gt;""),Data!I160,IF(AND(Data!$N$4=9,Data!J160&lt;&gt;""),Data!J160,IF(AND(Data!$N$4=10,Data!K160&lt;&gt;""),Data!K160,""))))))))))</f>
        <v/>
      </c>
      <c r="C164" s="1"/>
    </row>
    <row r="165" spans="2:13" x14ac:dyDescent="0.15">
      <c r="B165" s="38" t="str">
        <f>IF(AND(Data!$N$4=1,Data!B161&lt;&gt;""),Data!B161,IF(AND(Data!$N$4=2,Data!C161&lt;&gt;""),Data!C161,IF(AND(Data!$N$4=3,Data!D161&lt;&gt;""),Data!D161,IF(AND(Data!$N$4=4,Data!E161&lt;&gt;""),Data!E161,IF(AND(Data!$N$4=5,Data!F161&lt;&gt;""),Data!F161,IF(AND(Data!$N$4=6,Data!G161&lt;&gt;""),Data!G161,IF(AND(Data!$N$4=7,Data!H161&lt;&gt;""),Data!H161,IF(AND(Data!$N$4=8,Data!I161&lt;&gt;""),Data!I161,IF(AND(Data!$N$4=9,Data!J161&lt;&gt;""),Data!J161,IF(AND(Data!$N$4=10,Data!K161&lt;&gt;""),Data!K161,""))))))))))</f>
        <v/>
      </c>
      <c r="C165" s="1"/>
    </row>
    <row r="166" spans="2:13" x14ac:dyDescent="0.15">
      <c r="B166" s="38" t="str">
        <f>IF(AND(Data!$N$4=1,Data!B162&lt;&gt;""),Data!B162,IF(AND(Data!$N$4=2,Data!C162&lt;&gt;""),Data!C162,IF(AND(Data!$N$4=3,Data!D162&lt;&gt;""),Data!D162,IF(AND(Data!$N$4=4,Data!E162&lt;&gt;""),Data!E162,IF(AND(Data!$N$4=5,Data!F162&lt;&gt;""),Data!F162,IF(AND(Data!$N$4=6,Data!G162&lt;&gt;""),Data!G162,IF(AND(Data!$N$4=7,Data!H162&lt;&gt;""),Data!H162,IF(AND(Data!$N$4=8,Data!I162&lt;&gt;""),Data!I162,IF(AND(Data!$N$4=9,Data!J162&lt;&gt;""),Data!J162,IF(AND(Data!$N$4=10,Data!K162&lt;&gt;""),Data!K162,""))))))))))</f>
        <v/>
      </c>
      <c r="C166" s="1"/>
      <c r="M166" s="1"/>
    </row>
    <row r="167" spans="2:13" x14ac:dyDescent="0.15">
      <c r="B167" s="38" t="str">
        <f>IF(AND(Data!$N$4=1,Data!B163&lt;&gt;""),Data!B163,IF(AND(Data!$N$4=2,Data!C163&lt;&gt;""),Data!C163,IF(AND(Data!$N$4=3,Data!D163&lt;&gt;""),Data!D163,IF(AND(Data!$N$4=4,Data!E163&lt;&gt;""),Data!E163,IF(AND(Data!$N$4=5,Data!F163&lt;&gt;""),Data!F163,IF(AND(Data!$N$4=6,Data!G163&lt;&gt;""),Data!G163,IF(AND(Data!$N$4=7,Data!H163&lt;&gt;""),Data!H163,IF(AND(Data!$N$4=8,Data!I163&lt;&gt;""),Data!I163,IF(AND(Data!$N$4=9,Data!J163&lt;&gt;""),Data!J163,IF(AND(Data!$N$4=10,Data!K163&lt;&gt;""),Data!K163,""))))))))))</f>
        <v/>
      </c>
      <c r="C167" s="1"/>
    </row>
    <row r="168" spans="2:13" x14ac:dyDescent="0.15">
      <c r="B168" s="38" t="str">
        <f>IF(AND(Data!$N$4=1,Data!B164&lt;&gt;""),Data!B164,IF(AND(Data!$N$4=2,Data!C164&lt;&gt;""),Data!C164,IF(AND(Data!$N$4=3,Data!D164&lt;&gt;""),Data!D164,IF(AND(Data!$N$4=4,Data!E164&lt;&gt;""),Data!E164,IF(AND(Data!$N$4=5,Data!F164&lt;&gt;""),Data!F164,IF(AND(Data!$N$4=6,Data!G164&lt;&gt;""),Data!G164,IF(AND(Data!$N$4=7,Data!H164&lt;&gt;""),Data!H164,IF(AND(Data!$N$4=8,Data!I164&lt;&gt;""),Data!I164,IF(AND(Data!$N$4=9,Data!J164&lt;&gt;""),Data!J164,IF(AND(Data!$N$4=10,Data!K164&lt;&gt;""),Data!K164,""))))))))))</f>
        <v/>
      </c>
      <c r="C168" s="1"/>
    </row>
    <row r="169" spans="2:13" x14ac:dyDescent="0.15">
      <c r="B169" s="38" t="str">
        <f>IF(AND(Data!$N$4=1,Data!B165&lt;&gt;""),Data!B165,IF(AND(Data!$N$4=2,Data!C165&lt;&gt;""),Data!C165,IF(AND(Data!$N$4=3,Data!D165&lt;&gt;""),Data!D165,IF(AND(Data!$N$4=4,Data!E165&lt;&gt;""),Data!E165,IF(AND(Data!$N$4=5,Data!F165&lt;&gt;""),Data!F165,IF(AND(Data!$N$4=6,Data!G165&lt;&gt;""),Data!G165,IF(AND(Data!$N$4=7,Data!H165&lt;&gt;""),Data!H165,IF(AND(Data!$N$4=8,Data!I165&lt;&gt;""),Data!I165,IF(AND(Data!$N$4=9,Data!J165&lt;&gt;""),Data!J165,IF(AND(Data!$N$4=10,Data!K165&lt;&gt;""),Data!K165,""))))))))))</f>
        <v/>
      </c>
      <c r="M169" s="1"/>
    </row>
    <row r="170" spans="2:13" x14ac:dyDescent="0.15">
      <c r="B170" s="38" t="str">
        <f>IF(AND(Data!$N$4=1,Data!B166&lt;&gt;""),Data!B166,IF(AND(Data!$N$4=2,Data!C166&lt;&gt;""),Data!C166,IF(AND(Data!$N$4=3,Data!D166&lt;&gt;""),Data!D166,IF(AND(Data!$N$4=4,Data!E166&lt;&gt;""),Data!E166,IF(AND(Data!$N$4=5,Data!F166&lt;&gt;""),Data!F166,IF(AND(Data!$N$4=6,Data!G166&lt;&gt;""),Data!G166,IF(AND(Data!$N$4=7,Data!H166&lt;&gt;""),Data!H166,IF(AND(Data!$N$4=8,Data!I166&lt;&gt;""),Data!I166,IF(AND(Data!$N$4=9,Data!J166&lt;&gt;""),Data!J166,IF(AND(Data!$N$4=10,Data!K166&lt;&gt;""),Data!K166,""))))))))))</f>
        <v/>
      </c>
    </row>
    <row r="171" spans="2:13" x14ac:dyDescent="0.15">
      <c r="B171" s="38" t="str">
        <f>IF(AND(Data!$N$4=1,Data!B167&lt;&gt;""),Data!B167,IF(AND(Data!$N$4=2,Data!C167&lt;&gt;""),Data!C167,IF(AND(Data!$N$4=3,Data!D167&lt;&gt;""),Data!D167,IF(AND(Data!$N$4=4,Data!E167&lt;&gt;""),Data!E167,IF(AND(Data!$N$4=5,Data!F167&lt;&gt;""),Data!F167,IF(AND(Data!$N$4=6,Data!G167&lt;&gt;""),Data!G167,IF(AND(Data!$N$4=7,Data!H167&lt;&gt;""),Data!H167,IF(AND(Data!$N$4=8,Data!I167&lt;&gt;""),Data!I167,IF(AND(Data!$N$4=9,Data!J167&lt;&gt;""),Data!J167,IF(AND(Data!$N$4=10,Data!K167&lt;&gt;""),Data!K167,""))))))))))</f>
        <v/>
      </c>
    </row>
    <row r="172" spans="2:13" x14ac:dyDescent="0.15">
      <c r="B172" s="38" t="str">
        <f>IF(AND(Data!$N$4=1,Data!B168&lt;&gt;""),Data!B168,IF(AND(Data!$N$4=2,Data!C168&lt;&gt;""),Data!C168,IF(AND(Data!$N$4=3,Data!D168&lt;&gt;""),Data!D168,IF(AND(Data!$N$4=4,Data!E168&lt;&gt;""),Data!E168,IF(AND(Data!$N$4=5,Data!F168&lt;&gt;""),Data!F168,IF(AND(Data!$N$4=6,Data!G168&lt;&gt;""),Data!G168,IF(AND(Data!$N$4=7,Data!H168&lt;&gt;""),Data!H168,IF(AND(Data!$N$4=8,Data!I168&lt;&gt;""),Data!I168,IF(AND(Data!$N$4=9,Data!J168&lt;&gt;""),Data!J168,IF(AND(Data!$N$4=10,Data!K168&lt;&gt;""),Data!K168,""))))))))))</f>
        <v/>
      </c>
      <c r="M172" s="1"/>
    </row>
    <row r="173" spans="2:13" x14ac:dyDescent="0.15">
      <c r="B173" s="38" t="str">
        <f>IF(AND(Data!$N$4=1,Data!B169&lt;&gt;""),Data!B169,IF(AND(Data!$N$4=2,Data!C169&lt;&gt;""),Data!C169,IF(AND(Data!$N$4=3,Data!D169&lt;&gt;""),Data!D169,IF(AND(Data!$N$4=4,Data!E169&lt;&gt;""),Data!E169,IF(AND(Data!$N$4=5,Data!F169&lt;&gt;""),Data!F169,IF(AND(Data!$N$4=6,Data!G169&lt;&gt;""),Data!G169,IF(AND(Data!$N$4=7,Data!H169&lt;&gt;""),Data!H169,IF(AND(Data!$N$4=8,Data!I169&lt;&gt;""),Data!I169,IF(AND(Data!$N$4=9,Data!J169&lt;&gt;""),Data!J169,IF(AND(Data!$N$4=10,Data!K169&lt;&gt;""),Data!K169,""))))))))))</f>
        <v/>
      </c>
    </row>
    <row r="174" spans="2:13" x14ac:dyDescent="0.15">
      <c r="B174" s="38" t="str">
        <f>IF(AND(Data!$N$4=1,Data!B170&lt;&gt;""),Data!B170,IF(AND(Data!$N$4=2,Data!C170&lt;&gt;""),Data!C170,IF(AND(Data!$N$4=3,Data!D170&lt;&gt;""),Data!D170,IF(AND(Data!$N$4=4,Data!E170&lt;&gt;""),Data!E170,IF(AND(Data!$N$4=5,Data!F170&lt;&gt;""),Data!F170,IF(AND(Data!$N$4=6,Data!G170&lt;&gt;""),Data!G170,IF(AND(Data!$N$4=7,Data!H170&lt;&gt;""),Data!H170,IF(AND(Data!$N$4=8,Data!I170&lt;&gt;""),Data!I170,IF(AND(Data!$N$4=9,Data!J170&lt;&gt;""),Data!J170,IF(AND(Data!$N$4=10,Data!K170&lt;&gt;""),Data!K170,""))))))))))</f>
        <v/>
      </c>
    </row>
    <row r="175" spans="2:13" x14ac:dyDescent="0.15">
      <c r="B175" s="38" t="str">
        <f>IF(AND(Data!$N$4=1,Data!B171&lt;&gt;""),Data!B171,IF(AND(Data!$N$4=2,Data!C171&lt;&gt;""),Data!C171,IF(AND(Data!$N$4=3,Data!D171&lt;&gt;""),Data!D171,IF(AND(Data!$N$4=4,Data!E171&lt;&gt;""),Data!E171,IF(AND(Data!$N$4=5,Data!F171&lt;&gt;""),Data!F171,IF(AND(Data!$N$4=6,Data!G171&lt;&gt;""),Data!G171,IF(AND(Data!$N$4=7,Data!H171&lt;&gt;""),Data!H171,IF(AND(Data!$N$4=8,Data!I171&lt;&gt;""),Data!I171,IF(AND(Data!$N$4=9,Data!J171&lt;&gt;""),Data!J171,IF(AND(Data!$N$4=10,Data!K171&lt;&gt;""),Data!K171,""))))))))))</f>
        <v/>
      </c>
      <c r="M175" s="1"/>
    </row>
    <row r="176" spans="2:13" x14ac:dyDescent="0.15">
      <c r="B176" s="38" t="str">
        <f>IF(AND(Data!$N$4=1,Data!B172&lt;&gt;""),Data!B172,IF(AND(Data!$N$4=2,Data!C172&lt;&gt;""),Data!C172,IF(AND(Data!$N$4=3,Data!D172&lt;&gt;""),Data!D172,IF(AND(Data!$N$4=4,Data!E172&lt;&gt;""),Data!E172,IF(AND(Data!$N$4=5,Data!F172&lt;&gt;""),Data!F172,IF(AND(Data!$N$4=6,Data!G172&lt;&gt;""),Data!G172,IF(AND(Data!$N$4=7,Data!H172&lt;&gt;""),Data!H172,IF(AND(Data!$N$4=8,Data!I172&lt;&gt;""),Data!I172,IF(AND(Data!$N$4=9,Data!J172&lt;&gt;""),Data!J172,IF(AND(Data!$N$4=10,Data!K172&lt;&gt;""),Data!K172,""))))))))))</f>
        <v/>
      </c>
    </row>
    <row r="177" spans="2:13" x14ac:dyDescent="0.15">
      <c r="B177" s="38" t="str">
        <f>IF(AND(Data!$N$4=1,Data!B173&lt;&gt;""),Data!B173,IF(AND(Data!$N$4=2,Data!C173&lt;&gt;""),Data!C173,IF(AND(Data!$N$4=3,Data!D173&lt;&gt;""),Data!D173,IF(AND(Data!$N$4=4,Data!E173&lt;&gt;""),Data!E173,IF(AND(Data!$N$4=5,Data!F173&lt;&gt;""),Data!F173,IF(AND(Data!$N$4=6,Data!G173&lt;&gt;""),Data!G173,IF(AND(Data!$N$4=7,Data!H173&lt;&gt;""),Data!H173,IF(AND(Data!$N$4=8,Data!I173&lt;&gt;""),Data!I173,IF(AND(Data!$N$4=9,Data!J173&lt;&gt;""),Data!J173,IF(AND(Data!$N$4=10,Data!K173&lt;&gt;""),Data!K173,""))))))))))</f>
        <v/>
      </c>
    </row>
    <row r="178" spans="2:13" x14ac:dyDescent="0.15">
      <c r="B178" s="38" t="str">
        <f>IF(AND(Data!$N$4=1,Data!B174&lt;&gt;""),Data!B174,IF(AND(Data!$N$4=2,Data!C174&lt;&gt;""),Data!C174,IF(AND(Data!$N$4=3,Data!D174&lt;&gt;""),Data!D174,IF(AND(Data!$N$4=4,Data!E174&lt;&gt;""),Data!E174,IF(AND(Data!$N$4=5,Data!F174&lt;&gt;""),Data!F174,IF(AND(Data!$N$4=6,Data!G174&lt;&gt;""),Data!G174,IF(AND(Data!$N$4=7,Data!H174&lt;&gt;""),Data!H174,IF(AND(Data!$N$4=8,Data!I174&lt;&gt;""),Data!I174,IF(AND(Data!$N$4=9,Data!J174&lt;&gt;""),Data!J174,IF(AND(Data!$N$4=10,Data!K174&lt;&gt;""),Data!K174,""))))))))))</f>
        <v/>
      </c>
      <c r="M178" s="1"/>
    </row>
    <row r="179" spans="2:13" x14ac:dyDescent="0.15">
      <c r="B179" s="38" t="str">
        <f>IF(AND(Data!$N$4=1,Data!B175&lt;&gt;""),Data!B175,IF(AND(Data!$N$4=2,Data!C175&lt;&gt;""),Data!C175,IF(AND(Data!$N$4=3,Data!D175&lt;&gt;""),Data!D175,IF(AND(Data!$N$4=4,Data!E175&lt;&gt;""),Data!E175,IF(AND(Data!$N$4=5,Data!F175&lt;&gt;""),Data!F175,IF(AND(Data!$N$4=6,Data!G175&lt;&gt;""),Data!G175,IF(AND(Data!$N$4=7,Data!H175&lt;&gt;""),Data!H175,IF(AND(Data!$N$4=8,Data!I175&lt;&gt;""),Data!I175,IF(AND(Data!$N$4=9,Data!J175&lt;&gt;""),Data!J175,IF(AND(Data!$N$4=10,Data!K175&lt;&gt;""),Data!K175,""))))))))))</f>
        <v/>
      </c>
    </row>
    <row r="180" spans="2:13" x14ac:dyDescent="0.15">
      <c r="B180" s="38" t="str">
        <f>IF(AND(Data!$N$4=1,Data!B176&lt;&gt;""),Data!B176,IF(AND(Data!$N$4=2,Data!C176&lt;&gt;""),Data!C176,IF(AND(Data!$N$4=3,Data!D176&lt;&gt;""),Data!D176,IF(AND(Data!$N$4=4,Data!E176&lt;&gt;""),Data!E176,IF(AND(Data!$N$4=5,Data!F176&lt;&gt;""),Data!F176,IF(AND(Data!$N$4=6,Data!G176&lt;&gt;""),Data!G176,IF(AND(Data!$N$4=7,Data!H176&lt;&gt;""),Data!H176,IF(AND(Data!$N$4=8,Data!I176&lt;&gt;""),Data!I176,IF(AND(Data!$N$4=9,Data!J176&lt;&gt;""),Data!J176,IF(AND(Data!$N$4=10,Data!K176&lt;&gt;""),Data!K176,""))))))))))</f>
        <v/>
      </c>
    </row>
    <row r="181" spans="2:13" x14ac:dyDescent="0.15">
      <c r="B181" s="38" t="str">
        <f>IF(AND(Data!$N$4=1,Data!B177&lt;&gt;""),Data!B177,IF(AND(Data!$N$4=2,Data!C177&lt;&gt;""),Data!C177,IF(AND(Data!$N$4=3,Data!D177&lt;&gt;""),Data!D177,IF(AND(Data!$N$4=4,Data!E177&lt;&gt;""),Data!E177,IF(AND(Data!$N$4=5,Data!F177&lt;&gt;""),Data!F177,IF(AND(Data!$N$4=6,Data!G177&lt;&gt;""),Data!G177,IF(AND(Data!$N$4=7,Data!H177&lt;&gt;""),Data!H177,IF(AND(Data!$N$4=8,Data!I177&lt;&gt;""),Data!I177,IF(AND(Data!$N$4=9,Data!J177&lt;&gt;""),Data!J177,IF(AND(Data!$N$4=10,Data!K177&lt;&gt;""),Data!K177,""))))))))))</f>
        <v/>
      </c>
      <c r="M181" s="1"/>
    </row>
    <row r="182" spans="2:13" x14ac:dyDescent="0.15">
      <c r="B182" s="38" t="str">
        <f>IF(AND(Data!$N$4=1,Data!B178&lt;&gt;""),Data!B178,IF(AND(Data!$N$4=2,Data!C178&lt;&gt;""),Data!C178,IF(AND(Data!$N$4=3,Data!D178&lt;&gt;""),Data!D178,IF(AND(Data!$N$4=4,Data!E178&lt;&gt;""),Data!E178,IF(AND(Data!$N$4=5,Data!F178&lt;&gt;""),Data!F178,IF(AND(Data!$N$4=6,Data!G178&lt;&gt;""),Data!G178,IF(AND(Data!$N$4=7,Data!H178&lt;&gt;""),Data!H178,IF(AND(Data!$N$4=8,Data!I178&lt;&gt;""),Data!I178,IF(AND(Data!$N$4=9,Data!J178&lt;&gt;""),Data!J178,IF(AND(Data!$N$4=10,Data!K178&lt;&gt;""),Data!K178,""))))))))))</f>
        <v/>
      </c>
    </row>
    <row r="183" spans="2:13" x14ac:dyDescent="0.15">
      <c r="B183" s="38" t="str">
        <f>IF(AND(Data!$N$4=1,Data!B179&lt;&gt;""),Data!B179,IF(AND(Data!$N$4=2,Data!C179&lt;&gt;""),Data!C179,IF(AND(Data!$N$4=3,Data!D179&lt;&gt;""),Data!D179,IF(AND(Data!$N$4=4,Data!E179&lt;&gt;""),Data!E179,IF(AND(Data!$N$4=5,Data!F179&lt;&gt;""),Data!F179,IF(AND(Data!$N$4=6,Data!G179&lt;&gt;""),Data!G179,IF(AND(Data!$N$4=7,Data!H179&lt;&gt;""),Data!H179,IF(AND(Data!$N$4=8,Data!I179&lt;&gt;""),Data!I179,IF(AND(Data!$N$4=9,Data!J179&lt;&gt;""),Data!J179,IF(AND(Data!$N$4=10,Data!K179&lt;&gt;""),Data!K179,""))))))))))</f>
        <v/>
      </c>
    </row>
    <row r="184" spans="2:13" x14ac:dyDescent="0.15">
      <c r="B184" s="38" t="str">
        <f>IF(AND(Data!$N$4=1,Data!B180&lt;&gt;""),Data!B180,IF(AND(Data!$N$4=2,Data!C180&lt;&gt;""),Data!C180,IF(AND(Data!$N$4=3,Data!D180&lt;&gt;""),Data!D180,IF(AND(Data!$N$4=4,Data!E180&lt;&gt;""),Data!E180,IF(AND(Data!$N$4=5,Data!F180&lt;&gt;""),Data!F180,IF(AND(Data!$N$4=6,Data!G180&lt;&gt;""),Data!G180,IF(AND(Data!$N$4=7,Data!H180&lt;&gt;""),Data!H180,IF(AND(Data!$N$4=8,Data!I180&lt;&gt;""),Data!I180,IF(AND(Data!$N$4=9,Data!J180&lt;&gt;""),Data!J180,IF(AND(Data!$N$4=10,Data!K180&lt;&gt;""),Data!K180,""))))))))))</f>
        <v/>
      </c>
      <c r="M184" s="1"/>
    </row>
    <row r="185" spans="2:13" x14ac:dyDescent="0.15">
      <c r="B185" s="38" t="str">
        <f>IF(AND(Data!$N$4=1,Data!B181&lt;&gt;""),Data!B181,IF(AND(Data!$N$4=2,Data!C181&lt;&gt;""),Data!C181,IF(AND(Data!$N$4=3,Data!D181&lt;&gt;""),Data!D181,IF(AND(Data!$N$4=4,Data!E181&lt;&gt;""),Data!E181,IF(AND(Data!$N$4=5,Data!F181&lt;&gt;""),Data!F181,IF(AND(Data!$N$4=6,Data!G181&lt;&gt;""),Data!G181,IF(AND(Data!$N$4=7,Data!H181&lt;&gt;""),Data!H181,IF(AND(Data!$N$4=8,Data!I181&lt;&gt;""),Data!I181,IF(AND(Data!$N$4=9,Data!J181&lt;&gt;""),Data!J181,IF(AND(Data!$N$4=10,Data!K181&lt;&gt;""),Data!K181,""))))))))))</f>
        <v/>
      </c>
    </row>
    <row r="186" spans="2:13" x14ac:dyDescent="0.15">
      <c r="B186" s="38" t="str">
        <f>IF(AND(Data!$N$4=1,Data!B182&lt;&gt;""),Data!B182,IF(AND(Data!$N$4=2,Data!C182&lt;&gt;""),Data!C182,IF(AND(Data!$N$4=3,Data!D182&lt;&gt;""),Data!D182,IF(AND(Data!$N$4=4,Data!E182&lt;&gt;""),Data!E182,IF(AND(Data!$N$4=5,Data!F182&lt;&gt;""),Data!F182,IF(AND(Data!$N$4=6,Data!G182&lt;&gt;""),Data!G182,IF(AND(Data!$N$4=7,Data!H182&lt;&gt;""),Data!H182,IF(AND(Data!$N$4=8,Data!I182&lt;&gt;""),Data!I182,IF(AND(Data!$N$4=9,Data!J182&lt;&gt;""),Data!J182,IF(AND(Data!$N$4=10,Data!K182&lt;&gt;""),Data!K182,""))))))))))</f>
        <v/>
      </c>
    </row>
    <row r="187" spans="2:13" x14ac:dyDescent="0.15">
      <c r="B187" s="38" t="str">
        <f>IF(AND(Data!$N$4=1,Data!B183&lt;&gt;""),Data!B183,IF(AND(Data!$N$4=2,Data!C183&lt;&gt;""),Data!C183,IF(AND(Data!$N$4=3,Data!D183&lt;&gt;""),Data!D183,IF(AND(Data!$N$4=4,Data!E183&lt;&gt;""),Data!E183,IF(AND(Data!$N$4=5,Data!F183&lt;&gt;""),Data!F183,IF(AND(Data!$N$4=6,Data!G183&lt;&gt;""),Data!G183,IF(AND(Data!$N$4=7,Data!H183&lt;&gt;""),Data!H183,IF(AND(Data!$N$4=8,Data!I183&lt;&gt;""),Data!I183,IF(AND(Data!$N$4=9,Data!J183&lt;&gt;""),Data!J183,IF(AND(Data!$N$4=10,Data!K183&lt;&gt;""),Data!K183,""))))))))))</f>
        <v/>
      </c>
      <c r="M187" s="1"/>
    </row>
    <row r="188" spans="2:13" x14ac:dyDescent="0.15">
      <c r="B188" s="38" t="str">
        <f>IF(AND(Data!$N$4=1,Data!B184&lt;&gt;""),Data!B184,IF(AND(Data!$N$4=2,Data!C184&lt;&gt;""),Data!C184,IF(AND(Data!$N$4=3,Data!D184&lt;&gt;""),Data!D184,IF(AND(Data!$N$4=4,Data!E184&lt;&gt;""),Data!E184,IF(AND(Data!$N$4=5,Data!F184&lt;&gt;""),Data!F184,IF(AND(Data!$N$4=6,Data!G184&lt;&gt;""),Data!G184,IF(AND(Data!$N$4=7,Data!H184&lt;&gt;""),Data!H184,IF(AND(Data!$N$4=8,Data!I184&lt;&gt;""),Data!I184,IF(AND(Data!$N$4=9,Data!J184&lt;&gt;""),Data!J184,IF(AND(Data!$N$4=10,Data!K184&lt;&gt;""),Data!K184,""))))))))))</f>
        <v/>
      </c>
    </row>
    <row r="189" spans="2:13" x14ac:dyDescent="0.15">
      <c r="B189" s="38" t="str">
        <f>IF(AND(Data!$N$4=1,Data!B185&lt;&gt;""),Data!B185,IF(AND(Data!$N$4=2,Data!C185&lt;&gt;""),Data!C185,IF(AND(Data!$N$4=3,Data!D185&lt;&gt;""),Data!D185,IF(AND(Data!$N$4=4,Data!E185&lt;&gt;""),Data!E185,IF(AND(Data!$N$4=5,Data!F185&lt;&gt;""),Data!F185,IF(AND(Data!$N$4=6,Data!G185&lt;&gt;""),Data!G185,IF(AND(Data!$N$4=7,Data!H185&lt;&gt;""),Data!H185,IF(AND(Data!$N$4=8,Data!I185&lt;&gt;""),Data!I185,IF(AND(Data!$N$4=9,Data!J185&lt;&gt;""),Data!J185,IF(AND(Data!$N$4=10,Data!K185&lt;&gt;""),Data!K185,""))))))))))</f>
        <v/>
      </c>
    </row>
    <row r="190" spans="2:13" x14ac:dyDescent="0.15">
      <c r="B190" s="38" t="str">
        <f>IF(AND(Data!$N$4=1,Data!B186&lt;&gt;""),Data!B186,IF(AND(Data!$N$4=2,Data!C186&lt;&gt;""),Data!C186,IF(AND(Data!$N$4=3,Data!D186&lt;&gt;""),Data!D186,IF(AND(Data!$N$4=4,Data!E186&lt;&gt;""),Data!E186,IF(AND(Data!$N$4=5,Data!F186&lt;&gt;""),Data!F186,IF(AND(Data!$N$4=6,Data!G186&lt;&gt;""),Data!G186,IF(AND(Data!$N$4=7,Data!H186&lt;&gt;""),Data!H186,IF(AND(Data!$N$4=8,Data!I186&lt;&gt;""),Data!I186,IF(AND(Data!$N$4=9,Data!J186&lt;&gt;""),Data!J186,IF(AND(Data!$N$4=10,Data!K186&lt;&gt;""),Data!K186,""))))))))))</f>
        <v/>
      </c>
      <c r="M190" s="1"/>
    </row>
    <row r="191" spans="2:13" x14ac:dyDescent="0.15">
      <c r="B191" s="38" t="str">
        <f>IF(AND(Data!$N$4=1,Data!B187&lt;&gt;""),Data!B187,IF(AND(Data!$N$4=2,Data!C187&lt;&gt;""),Data!C187,IF(AND(Data!$N$4=3,Data!D187&lt;&gt;""),Data!D187,IF(AND(Data!$N$4=4,Data!E187&lt;&gt;""),Data!E187,IF(AND(Data!$N$4=5,Data!F187&lt;&gt;""),Data!F187,IF(AND(Data!$N$4=6,Data!G187&lt;&gt;""),Data!G187,IF(AND(Data!$N$4=7,Data!H187&lt;&gt;""),Data!H187,IF(AND(Data!$N$4=8,Data!I187&lt;&gt;""),Data!I187,IF(AND(Data!$N$4=9,Data!J187&lt;&gt;""),Data!J187,IF(AND(Data!$N$4=10,Data!K187&lt;&gt;""),Data!K187,""))))))))))</f>
        <v/>
      </c>
    </row>
    <row r="192" spans="2:13" x14ac:dyDescent="0.15">
      <c r="B192" s="38" t="str">
        <f>IF(AND(Data!$N$4=1,Data!B188&lt;&gt;""),Data!B188,IF(AND(Data!$N$4=2,Data!C188&lt;&gt;""),Data!C188,IF(AND(Data!$N$4=3,Data!D188&lt;&gt;""),Data!D188,IF(AND(Data!$N$4=4,Data!E188&lt;&gt;""),Data!E188,IF(AND(Data!$N$4=5,Data!F188&lt;&gt;""),Data!F188,IF(AND(Data!$N$4=6,Data!G188&lt;&gt;""),Data!G188,IF(AND(Data!$N$4=7,Data!H188&lt;&gt;""),Data!H188,IF(AND(Data!$N$4=8,Data!I188&lt;&gt;""),Data!I188,IF(AND(Data!$N$4=9,Data!J188&lt;&gt;""),Data!J188,IF(AND(Data!$N$4=10,Data!K188&lt;&gt;""),Data!K188,""))))))))))</f>
        <v/>
      </c>
    </row>
    <row r="193" spans="2:13" x14ac:dyDescent="0.15">
      <c r="B193" s="38" t="str">
        <f>IF(AND(Data!$N$4=1,Data!B189&lt;&gt;""),Data!B189,IF(AND(Data!$N$4=2,Data!C189&lt;&gt;""),Data!C189,IF(AND(Data!$N$4=3,Data!D189&lt;&gt;""),Data!D189,IF(AND(Data!$N$4=4,Data!E189&lt;&gt;""),Data!E189,IF(AND(Data!$N$4=5,Data!F189&lt;&gt;""),Data!F189,IF(AND(Data!$N$4=6,Data!G189&lt;&gt;""),Data!G189,IF(AND(Data!$N$4=7,Data!H189&lt;&gt;""),Data!H189,IF(AND(Data!$N$4=8,Data!I189&lt;&gt;""),Data!I189,IF(AND(Data!$N$4=9,Data!J189&lt;&gt;""),Data!J189,IF(AND(Data!$N$4=10,Data!K189&lt;&gt;""),Data!K189,""))))))))))</f>
        <v/>
      </c>
      <c r="M193" s="1"/>
    </row>
    <row r="194" spans="2:13" x14ac:dyDescent="0.15">
      <c r="B194" s="38" t="str">
        <f>IF(AND(Data!$N$4=1,Data!B190&lt;&gt;""),Data!B190,IF(AND(Data!$N$4=2,Data!C190&lt;&gt;""),Data!C190,IF(AND(Data!$N$4=3,Data!D190&lt;&gt;""),Data!D190,IF(AND(Data!$N$4=4,Data!E190&lt;&gt;""),Data!E190,IF(AND(Data!$N$4=5,Data!F190&lt;&gt;""),Data!F190,IF(AND(Data!$N$4=6,Data!G190&lt;&gt;""),Data!G190,IF(AND(Data!$N$4=7,Data!H190&lt;&gt;""),Data!H190,IF(AND(Data!$N$4=8,Data!I190&lt;&gt;""),Data!I190,IF(AND(Data!$N$4=9,Data!J190&lt;&gt;""),Data!J190,IF(AND(Data!$N$4=10,Data!K190&lt;&gt;""),Data!K190,""))))))))))</f>
        <v/>
      </c>
    </row>
    <row r="195" spans="2:13" x14ac:dyDescent="0.15">
      <c r="B195" s="38" t="str">
        <f>IF(AND(Data!$N$4=1,Data!B191&lt;&gt;""),Data!B191,IF(AND(Data!$N$4=2,Data!C191&lt;&gt;""),Data!C191,IF(AND(Data!$N$4=3,Data!D191&lt;&gt;""),Data!D191,IF(AND(Data!$N$4=4,Data!E191&lt;&gt;""),Data!E191,IF(AND(Data!$N$4=5,Data!F191&lt;&gt;""),Data!F191,IF(AND(Data!$N$4=6,Data!G191&lt;&gt;""),Data!G191,IF(AND(Data!$N$4=7,Data!H191&lt;&gt;""),Data!H191,IF(AND(Data!$N$4=8,Data!I191&lt;&gt;""),Data!I191,IF(AND(Data!$N$4=9,Data!J191&lt;&gt;""),Data!J191,IF(AND(Data!$N$4=10,Data!K191&lt;&gt;""),Data!K191,""))))))))))</f>
        <v/>
      </c>
    </row>
    <row r="196" spans="2:13" x14ac:dyDescent="0.15">
      <c r="B196" s="38" t="str">
        <f>IF(AND(Data!$N$4=1,Data!B192&lt;&gt;""),Data!B192,IF(AND(Data!$N$4=2,Data!C192&lt;&gt;""),Data!C192,IF(AND(Data!$N$4=3,Data!D192&lt;&gt;""),Data!D192,IF(AND(Data!$N$4=4,Data!E192&lt;&gt;""),Data!E192,IF(AND(Data!$N$4=5,Data!F192&lt;&gt;""),Data!F192,IF(AND(Data!$N$4=6,Data!G192&lt;&gt;""),Data!G192,IF(AND(Data!$N$4=7,Data!H192&lt;&gt;""),Data!H192,IF(AND(Data!$N$4=8,Data!I192&lt;&gt;""),Data!I192,IF(AND(Data!$N$4=9,Data!J192&lt;&gt;""),Data!J192,IF(AND(Data!$N$4=10,Data!K192&lt;&gt;""),Data!K192,""))))))))))</f>
        <v/>
      </c>
      <c r="M196" s="1"/>
    </row>
    <row r="197" spans="2:13" x14ac:dyDescent="0.15">
      <c r="B197" s="38" t="str">
        <f>IF(AND(Data!$N$4=1,Data!B193&lt;&gt;""),Data!B193,IF(AND(Data!$N$4=2,Data!C193&lt;&gt;""),Data!C193,IF(AND(Data!$N$4=3,Data!D193&lt;&gt;""),Data!D193,IF(AND(Data!$N$4=4,Data!E193&lt;&gt;""),Data!E193,IF(AND(Data!$N$4=5,Data!F193&lt;&gt;""),Data!F193,IF(AND(Data!$N$4=6,Data!G193&lt;&gt;""),Data!G193,IF(AND(Data!$N$4=7,Data!H193&lt;&gt;""),Data!H193,IF(AND(Data!$N$4=8,Data!I193&lt;&gt;""),Data!I193,IF(AND(Data!$N$4=9,Data!J193&lt;&gt;""),Data!J193,IF(AND(Data!$N$4=10,Data!K193&lt;&gt;""),Data!K193,""))))))))))</f>
        <v/>
      </c>
    </row>
    <row r="198" spans="2:13" x14ac:dyDescent="0.15">
      <c r="B198" s="38" t="str">
        <f>IF(AND(Data!$N$4=1,Data!B194&lt;&gt;""),Data!B194,IF(AND(Data!$N$4=2,Data!C194&lt;&gt;""),Data!C194,IF(AND(Data!$N$4=3,Data!D194&lt;&gt;""),Data!D194,IF(AND(Data!$N$4=4,Data!E194&lt;&gt;""),Data!E194,IF(AND(Data!$N$4=5,Data!F194&lt;&gt;""),Data!F194,IF(AND(Data!$N$4=6,Data!G194&lt;&gt;""),Data!G194,IF(AND(Data!$N$4=7,Data!H194&lt;&gt;""),Data!H194,IF(AND(Data!$N$4=8,Data!I194&lt;&gt;""),Data!I194,IF(AND(Data!$N$4=9,Data!J194&lt;&gt;""),Data!J194,IF(AND(Data!$N$4=10,Data!K194&lt;&gt;""),Data!K194,""))))))))))</f>
        <v/>
      </c>
    </row>
    <row r="199" spans="2:13" x14ac:dyDescent="0.15">
      <c r="B199" s="38" t="str">
        <f>IF(AND(Data!$N$4=1,Data!B195&lt;&gt;""),Data!B195,IF(AND(Data!$N$4=2,Data!C195&lt;&gt;""),Data!C195,IF(AND(Data!$N$4=3,Data!D195&lt;&gt;""),Data!D195,IF(AND(Data!$N$4=4,Data!E195&lt;&gt;""),Data!E195,IF(AND(Data!$N$4=5,Data!F195&lt;&gt;""),Data!F195,IF(AND(Data!$N$4=6,Data!G195&lt;&gt;""),Data!G195,IF(AND(Data!$N$4=7,Data!H195&lt;&gt;""),Data!H195,IF(AND(Data!$N$4=8,Data!I195&lt;&gt;""),Data!I195,IF(AND(Data!$N$4=9,Data!J195&lt;&gt;""),Data!J195,IF(AND(Data!$N$4=10,Data!K195&lt;&gt;""),Data!K195,""))))))))))</f>
        <v/>
      </c>
      <c r="M199" s="1"/>
    </row>
    <row r="200" spans="2:13" x14ac:dyDescent="0.15">
      <c r="B200" s="38" t="str">
        <f>IF(AND(Data!$N$4=1,Data!B196&lt;&gt;""),Data!B196,IF(AND(Data!$N$4=2,Data!C196&lt;&gt;""),Data!C196,IF(AND(Data!$N$4=3,Data!D196&lt;&gt;""),Data!D196,IF(AND(Data!$N$4=4,Data!E196&lt;&gt;""),Data!E196,IF(AND(Data!$N$4=5,Data!F196&lt;&gt;""),Data!F196,IF(AND(Data!$N$4=6,Data!G196&lt;&gt;""),Data!G196,IF(AND(Data!$N$4=7,Data!H196&lt;&gt;""),Data!H196,IF(AND(Data!$N$4=8,Data!I196&lt;&gt;""),Data!I196,IF(AND(Data!$N$4=9,Data!J196&lt;&gt;""),Data!J196,IF(AND(Data!$N$4=10,Data!K196&lt;&gt;""),Data!K196,""))))))))))</f>
        <v/>
      </c>
    </row>
    <row r="201" spans="2:13" x14ac:dyDescent="0.15">
      <c r="B201" s="38" t="str">
        <f>IF(AND(Data!$N$4=1,Data!B197&lt;&gt;""),Data!B197,IF(AND(Data!$N$4=2,Data!C197&lt;&gt;""),Data!C197,IF(AND(Data!$N$4=3,Data!D197&lt;&gt;""),Data!D197,IF(AND(Data!$N$4=4,Data!E197&lt;&gt;""),Data!E197,IF(AND(Data!$N$4=5,Data!F197&lt;&gt;""),Data!F197,IF(AND(Data!$N$4=6,Data!G197&lt;&gt;""),Data!G197,IF(AND(Data!$N$4=7,Data!H197&lt;&gt;""),Data!H197,IF(AND(Data!$N$4=8,Data!I197&lt;&gt;""),Data!I197,IF(AND(Data!$N$4=9,Data!J197&lt;&gt;""),Data!J197,IF(AND(Data!$N$4=10,Data!K197&lt;&gt;""),Data!K197,""))))))))))</f>
        <v/>
      </c>
    </row>
    <row r="202" spans="2:13" x14ac:dyDescent="0.15">
      <c r="B202" s="38" t="str">
        <f>IF(AND(Data!$N$4=1,Data!B198&lt;&gt;""),Data!B198,IF(AND(Data!$N$4=2,Data!C198&lt;&gt;""),Data!C198,IF(AND(Data!$N$4=3,Data!D198&lt;&gt;""),Data!D198,IF(AND(Data!$N$4=4,Data!E198&lt;&gt;""),Data!E198,IF(AND(Data!$N$4=5,Data!F198&lt;&gt;""),Data!F198,IF(AND(Data!$N$4=6,Data!G198&lt;&gt;""),Data!G198,IF(AND(Data!$N$4=7,Data!H198&lt;&gt;""),Data!H198,IF(AND(Data!$N$4=8,Data!I198&lt;&gt;""),Data!I198,IF(AND(Data!$N$4=9,Data!J198&lt;&gt;""),Data!J198,IF(AND(Data!$N$4=10,Data!K198&lt;&gt;""),Data!K198,""))))))))))</f>
        <v/>
      </c>
      <c r="M202" s="1"/>
    </row>
    <row r="203" spans="2:13" x14ac:dyDescent="0.15">
      <c r="B203" s="38" t="str">
        <f>IF(AND(Data!$N$4=1,Data!B199&lt;&gt;""),Data!B199,IF(AND(Data!$N$4=2,Data!C199&lt;&gt;""),Data!C199,IF(AND(Data!$N$4=3,Data!D199&lt;&gt;""),Data!D199,IF(AND(Data!$N$4=4,Data!E199&lt;&gt;""),Data!E199,IF(AND(Data!$N$4=5,Data!F199&lt;&gt;""),Data!F199,IF(AND(Data!$N$4=6,Data!G199&lt;&gt;""),Data!G199,IF(AND(Data!$N$4=7,Data!H199&lt;&gt;""),Data!H199,IF(AND(Data!$N$4=8,Data!I199&lt;&gt;""),Data!I199,IF(AND(Data!$N$4=9,Data!J199&lt;&gt;""),Data!J199,IF(AND(Data!$N$4=10,Data!K199&lt;&gt;""),Data!K199,""))))))))))</f>
        <v/>
      </c>
    </row>
    <row r="204" spans="2:13" x14ac:dyDescent="0.15">
      <c r="B204" s="38" t="str">
        <f>IF(AND(Data!$N$4=1,Data!B200&lt;&gt;""),Data!B200,IF(AND(Data!$N$4=2,Data!C200&lt;&gt;""),Data!C200,IF(AND(Data!$N$4=3,Data!D200&lt;&gt;""),Data!D200,IF(AND(Data!$N$4=4,Data!E200&lt;&gt;""),Data!E200,IF(AND(Data!$N$4=5,Data!F200&lt;&gt;""),Data!F200,IF(AND(Data!$N$4=6,Data!G200&lt;&gt;""),Data!G200,IF(AND(Data!$N$4=7,Data!H200&lt;&gt;""),Data!H200,IF(AND(Data!$N$4=8,Data!I200&lt;&gt;""),Data!I200,IF(AND(Data!$N$4=9,Data!J200&lt;&gt;""),Data!J200,IF(AND(Data!$N$4=10,Data!K200&lt;&gt;""),Data!K200,""))))))))))</f>
        <v/>
      </c>
    </row>
    <row r="205" spans="2:13" x14ac:dyDescent="0.15">
      <c r="B205" s="38" t="str">
        <f>IF(AND(Data!$N$4=1,Data!B201&lt;&gt;""),Data!B201,IF(AND(Data!$N$4=2,Data!C201&lt;&gt;""),Data!C201,IF(AND(Data!$N$4=3,Data!D201&lt;&gt;""),Data!D201,IF(AND(Data!$N$4=4,Data!E201&lt;&gt;""),Data!E201,IF(AND(Data!$N$4=5,Data!F201&lt;&gt;""),Data!F201,IF(AND(Data!$N$4=6,Data!G201&lt;&gt;""),Data!G201,IF(AND(Data!$N$4=7,Data!H201&lt;&gt;""),Data!H201,IF(AND(Data!$N$4=8,Data!I201&lt;&gt;""),Data!I201,IF(AND(Data!$N$4=9,Data!J201&lt;&gt;""),Data!J201,IF(AND(Data!$N$4=10,Data!K201&lt;&gt;""),Data!K201,""))))))))))</f>
        <v/>
      </c>
      <c r="M205" s="1"/>
    </row>
    <row r="206" spans="2:13" x14ac:dyDescent="0.15">
      <c r="B206" s="38" t="str">
        <f>IF(AND(Data!$N$4=1,Data!B202&lt;&gt;""),Data!B202,IF(AND(Data!$N$4=2,Data!C202&lt;&gt;""),Data!C202,IF(AND(Data!$N$4=3,Data!D202&lt;&gt;""),Data!D202,IF(AND(Data!$N$4=4,Data!E202&lt;&gt;""),Data!E202,IF(AND(Data!$N$4=5,Data!F202&lt;&gt;""),Data!F202,IF(AND(Data!$N$4=6,Data!G202&lt;&gt;""),Data!G202,IF(AND(Data!$N$4=7,Data!H202&lt;&gt;""),Data!H202,IF(AND(Data!$N$4=8,Data!I202&lt;&gt;""),Data!I202,IF(AND(Data!$N$4=9,Data!J202&lt;&gt;""),Data!J202,IF(AND(Data!$N$4=10,Data!K202&lt;&gt;""),Data!K202,""))))))))))</f>
        <v/>
      </c>
    </row>
    <row r="207" spans="2:13" x14ac:dyDescent="0.15">
      <c r="B207" s="38" t="str">
        <f>IF(AND(Data!$N$4=1,Data!B203&lt;&gt;""),Data!B203,IF(AND(Data!$N$4=2,Data!C203&lt;&gt;""),Data!C203,IF(AND(Data!$N$4=3,Data!D203&lt;&gt;""),Data!D203,IF(AND(Data!$N$4=4,Data!E203&lt;&gt;""),Data!E203,IF(AND(Data!$N$4=5,Data!F203&lt;&gt;""),Data!F203,IF(AND(Data!$N$4=6,Data!G203&lt;&gt;""),Data!G203,IF(AND(Data!$N$4=7,Data!H203&lt;&gt;""),Data!H203,IF(AND(Data!$N$4=8,Data!I203&lt;&gt;""),Data!I203,IF(AND(Data!$N$4=9,Data!J203&lt;&gt;""),Data!J203,IF(AND(Data!$N$4=10,Data!K203&lt;&gt;""),Data!K203,""))))))))))</f>
        <v/>
      </c>
    </row>
    <row r="208" spans="2:13" x14ac:dyDescent="0.15">
      <c r="B208" s="38" t="str">
        <f>IF(AND(Data!$N$4=1,Data!B204&lt;&gt;""),Data!B204,IF(AND(Data!$N$4=2,Data!C204&lt;&gt;""),Data!C204,IF(AND(Data!$N$4=3,Data!D204&lt;&gt;""),Data!D204,IF(AND(Data!$N$4=4,Data!E204&lt;&gt;""),Data!E204,IF(AND(Data!$N$4=5,Data!F204&lt;&gt;""),Data!F204,IF(AND(Data!$N$4=6,Data!G204&lt;&gt;""),Data!G204,IF(AND(Data!$N$4=7,Data!H204&lt;&gt;""),Data!H204,IF(AND(Data!$N$4=8,Data!I204&lt;&gt;""),Data!I204,IF(AND(Data!$N$4=9,Data!J204&lt;&gt;""),Data!J204,IF(AND(Data!$N$4=10,Data!K204&lt;&gt;""),Data!K204,""))))))))))</f>
        <v/>
      </c>
      <c r="M208" s="1"/>
    </row>
    <row r="209" spans="2:13" x14ac:dyDescent="0.15">
      <c r="B209" s="38" t="str">
        <f>IF(AND(Data!$N$4=1,Data!B205&lt;&gt;""),Data!B205,IF(AND(Data!$N$4=2,Data!C205&lt;&gt;""),Data!C205,IF(AND(Data!$N$4=3,Data!D205&lt;&gt;""),Data!D205,IF(AND(Data!$N$4=4,Data!E205&lt;&gt;""),Data!E205,IF(AND(Data!$N$4=5,Data!F205&lt;&gt;""),Data!F205,IF(AND(Data!$N$4=6,Data!G205&lt;&gt;""),Data!G205,IF(AND(Data!$N$4=7,Data!H205&lt;&gt;""),Data!H205,IF(AND(Data!$N$4=8,Data!I205&lt;&gt;""),Data!I205,IF(AND(Data!$N$4=9,Data!J205&lt;&gt;""),Data!J205,IF(AND(Data!$N$4=10,Data!K205&lt;&gt;""),Data!K205,""))))))))))</f>
        <v/>
      </c>
    </row>
    <row r="210" spans="2:13" x14ac:dyDescent="0.15">
      <c r="B210" s="38" t="str">
        <f>IF(AND(Data!$N$4=1,Data!B206&lt;&gt;""),Data!B206,IF(AND(Data!$N$4=2,Data!C206&lt;&gt;""),Data!C206,IF(AND(Data!$N$4=3,Data!D206&lt;&gt;""),Data!D206,IF(AND(Data!$N$4=4,Data!E206&lt;&gt;""),Data!E206,IF(AND(Data!$N$4=5,Data!F206&lt;&gt;""),Data!F206,IF(AND(Data!$N$4=6,Data!G206&lt;&gt;""),Data!G206,IF(AND(Data!$N$4=7,Data!H206&lt;&gt;""),Data!H206,IF(AND(Data!$N$4=8,Data!I206&lt;&gt;""),Data!I206,IF(AND(Data!$N$4=9,Data!J206&lt;&gt;""),Data!J206,IF(AND(Data!$N$4=10,Data!K206&lt;&gt;""),Data!K206,""))))))))))</f>
        <v/>
      </c>
    </row>
    <row r="211" spans="2:13" x14ac:dyDescent="0.15">
      <c r="B211" s="38" t="str">
        <f>IF(AND(Data!$N$4=1,Data!B207&lt;&gt;""),Data!B207,IF(AND(Data!$N$4=2,Data!C207&lt;&gt;""),Data!C207,IF(AND(Data!$N$4=3,Data!D207&lt;&gt;""),Data!D207,IF(AND(Data!$N$4=4,Data!E207&lt;&gt;""),Data!E207,IF(AND(Data!$N$4=5,Data!F207&lt;&gt;""),Data!F207,IF(AND(Data!$N$4=6,Data!G207&lt;&gt;""),Data!G207,IF(AND(Data!$N$4=7,Data!H207&lt;&gt;""),Data!H207,IF(AND(Data!$N$4=8,Data!I207&lt;&gt;""),Data!I207,IF(AND(Data!$N$4=9,Data!J207&lt;&gt;""),Data!J207,IF(AND(Data!$N$4=10,Data!K207&lt;&gt;""),Data!K207,""))))))))))</f>
        <v/>
      </c>
      <c r="M211" s="1"/>
    </row>
    <row r="212" spans="2:13" x14ac:dyDescent="0.15">
      <c r="B212" s="38" t="str">
        <f>IF(AND(Data!$N$4=1,Data!B208&lt;&gt;""),Data!B208,IF(AND(Data!$N$4=2,Data!C208&lt;&gt;""),Data!C208,IF(AND(Data!$N$4=3,Data!D208&lt;&gt;""),Data!D208,IF(AND(Data!$N$4=4,Data!E208&lt;&gt;""),Data!E208,IF(AND(Data!$N$4=5,Data!F208&lt;&gt;""),Data!F208,IF(AND(Data!$N$4=6,Data!G208&lt;&gt;""),Data!G208,IF(AND(Data!$N$4=7,Data!H208&lt;&gt;""),Data!H208,IF(AND(Data!$N$4=8,Data!I208&lt;&gt;""),Data!I208,IF(AND(Data!$N$4=9,Data!J208&lt;&gt;""),Data!J208,IF(AND(Data!$N$4=10,Data!K208&lt;&gt;""),Data!K208,""))))))))))</f>
        <v/>
      </c>
    </row>
    <row r="213" spans="2:13" x14ac:dyDescent="0.15">
      <c r="B213" s="38" t="str">
        <f>IF(AND(Data!$N$4=1,Data!B209&lt;&gt;""),Data!B209,IF(AND(Data!$N$4=2,Data!C209&lt;&gt;""),Data!C209,IF(AND(Data!$N$4=3,Data!D209&lt;&gt;""),Data!D209,IF(AND(Data!$N$4=4,Data!E209&lt;&gt;""),Data!E209,IF(AND(Data!$N$4=5,Data!F209&lt;&gt;""),Data!F209,IF(AND(Data!$N$4=6,Data!G209&lt;&gt;""),Data!G209,IF(AND(Data!$N$4=7,Data!H209&lt;&gt;""),Data!H209,IF(AND(Data!$N$4=8,Data!I209&lt;&gt;""),Data!I209,IF(AND(Data!$N$4=9,Data!J209&lt;&gt;""),Data!J209,IF(AND(Data!$N$4=10,Data!K209&lt;&gt;""),Data!K209,""))))))))))</f>
        <v/>
      </c>
    </row>
    <row r="214" spans="2:13" x14ac:dyDescent="0.15">
      <c r="B214" s="38" t="str">
        <f>IF(AND(Data!$N$4=1,Data!B210&lt;&gt;""),Data!B210,IF(AND(Data!$N$4=2,Data!C210&lt;&gt;""),Data!C210,IF(AND(Data!$N$4=3,Data!D210&lt;&gt;""),Data!D210,IF(AND(Data!$N$4=4,Data!E210&lt;&gt;""),Data!E210,IF(AND(Data!$N$4=5,Data!F210&lt;&gt;""),Data!F210,IF(AND(Data!$N$4=6,Data!G210&lt;&gt;""),Data!G210,IF(AND(Data!$N$4=7,Data!H210&lt;&gt;""),Data!H210,IF(AND(Data!$N$4=8,Data!I210&lt;&gt;""),Data!I210,IF(AND(Data!$N$4=9,Data!J210&lt;&gt;""),Data!J210,IF(AND(Data!$N$4=10,Data!K210&lt;&gt;""),Data!K210,""))))))))))</f>
        <v/>
      </c>
      <c r="M214" s="1"/>
    </row>
    <row r="215" spans="2:13" x14ac:dyDescent="0.15">
      <c r="B215" s="38" t="str">
        <f>IF(AND(Data!$N$4=1,Data!B211&lt;&gt;""),Data!B211,IF(AND(Data!$N$4=2,Data!C211&lt;&gt;""),Data!C211,IF(AND(Data!$N$4=3,Data!D211&lt;&gt;""),Data!D211,IF(AND(Data!$N$4=4,Data!E211&lt;&gt;""),Data!E211,IF(AND(Data!$N$4=5,Data!F211&lt;&gt;""),Data!F211,IF(AND(Data!$N$4=6,Data!G211&lt;&gt;""),Data!G211,IF(AND(Data!$N$4=7,Data!H211&lt;&gt;""),Data!H211,IF(AND(Data!$N$4=8,Data!I211&lt;&gt;""),Data!I211,IF(AND(Data!$N$4=9,Data!J211&lt;&gt;""),Data!J211,IF(AND(Data!$N$4=10,Data!K211&lt;&gt;""),Data!K211,""))))))))))</f>
        <v/>
      </c>
    </row>
    <row r="216" spans="2:13" x14ac:dyDescent="0.15">
      <c r="B216" s="38" t="str">
        <f>IF(AND(Data!$N$4=1,Data!B212&lt;&gt;""),Data!B212,IF(AND(Data!$N$4=2,Data!C212&lt;&gt;""),Data!C212,IF(AND(Data!$N$4=3,Data!D212&lt;&gt;""),Data!D212,IF(AND(Data!$N$4=4,Data!E212&lt;&gt;""),Data!E212,IF(AND(Data!$N$4=5,Data!F212&lt;&gt;""),Data!F212,IF(AND(Data!$N$4=6,Data!G212&lt;&gt;""),Data!G212,IF(AND(Data!$N$4=7,Data!H212&lt;&gt;""),Data!H212,IF(AND(Data!$N$4=8,Data!I212&lt;&gt;""),Data!I212,IF(AND(Data!$N$4=9,Data!J212&lt;&gt;""),Data!J212,IF(AND(Data!$N$4=10,Data!K212&lt;&gt;""),Data!K212,""))))))))))</f>
        <v/>
      </c>
    </row>
    <row r="217" spans="2:13" x14ac:dyDescent="0.15">
      <c r="B217" s="38" t="str">
        <f>IF(AND(Data!$N$4=1,Data!B213&lt;&gt;""),Data!B213,IF(AND(Data!$N$4=2,Data!C213&lt;&gt;""),Data!C213,IF(AND(Data!$N$4=3,Data!D213&lt;&gt;""),Data!D213,IF(AND(Data!$N$4=4,Data!E213&lt;&gt;""),Data!E213,IF(AND(Data!$N$4=5,Data!F213&lt;&gt;""),Data!F213,IF(AND(Data!$N$4=6,Data!G213&lt;&gt;""),Data!G213,IF(AND(Data!$N$4=7,Data!H213&lt;&gt;""),Data!H213,IF(AND(Data!$N$4=8,Data!I213&lt;&gt;""),Data!I213,IF(AND(Data!$N$4=9,Data!J213&lt;&gt;""),Data!J213,IF(AND(Data!$N$4=10,Data!K213&lt;&gt;""),Data!K213,""))))))))))</f>
        <v/>
      </c>
      <c r="M217" s="1"/>
    </row>
    <row r="218" spans="2:13" x14ac:dyDescent="0.15">
      <c r="B218" s="38" t="str">
        <f>IF(AND(Data!$N$4=1,Data!B214&lt;&gt;""),Data!B214,IF(AND(Data!$N$4=2,Data!C214&lt;&gt;""),Data!C214,IF(AND(Data!$N$4=3,Data!D214&lt;&gt;""),Data!D214,IF(AND(Data!$N$4=4,Data!E214&lt;&gt;""),Data!E214,IF(AND(Data!$N$4=5,Data!F214&lt;&gt;""),Data!F214,IF(AND(Data!$N$4=6,Data!G214&lt;&gt;""),Data!G214,IF(AND(Data!$N$4=7,Data!H214&lt;&gt;""),Data!H214,IF(AND(Data!$N$4=8,Data!I214&lt;&gt;""),Data!I214,IF(AND(Data!$N$4=9,Data!J214&lt;&gt;""),Data!J214,IF(AND(Data!$N$4=10,Data!K214&lt;&gt;""),Data!K214,""))))))))))</f>
        <v/>
      </c>
    </row>
    <row r="219" spans="2:13" x14ac:dyDescent="0.15">
      <c r="B219" s="38" t="str">
        <f>IF(AND(Data!$N$4=1,Data!B215&lt;&gt;""),Data!B215,IF(AND(Data!$N$4=2,Data!C215&lt;&gt;""),Data!C215,IF(AND(Data!$N$4=3,Data!D215&lt;&gt;""),Data!D215,IF(AND(Data!$N$4=4,Data!E215&lt;&gt;""),Data!E215,IF(AND(Data!$N$4=5,Data!F215&lt;&gt;""),Data!F215,IF(AND(Data!$N$4=6,Data!G215&lt;&gt;""),Data!G215,IF(AND(Data!$N$4=7,Data!H215&lt;&gt;""),Data!H215,IF(AND(Data!$N$4=8,Data!I215&lt;&gt;""),Data!I215,IF(AND(Data!$N$4=9,Data!J215&lt;&gt;""),Data!J215,IF(AND(Data!$N$4=10,Data!K215&lt;&gt;""),Data!K215,""))))))))))</f>
        <v/>
      </c>
    </row>
    <row r="220" spans="2:13" x14ac:dyDescent="0.15">
      <c r="B220" s="38" t="str">
        <f>IF(AND(Data!$N$4=1,Data!B216&lt;&gt;""),Data!B216,IF(AND(Data!$N$4=2,Data!C216&lt;&gt;""),Data!C216,IF(AND(Data!$N$4=3,Data!D216&lt;&gt;""),Data!D216,IF(AND(Data!$N$4=4,Data!E216&lt;&gt;""),Data!E216,IF(AND(Data!$N$4=5,Data!F216&lt;&gt;""),Data!F216,IF(AND(Data!$N$4=6,Data!G216&lt;&gt;""),Data!G216,IF(AND(Data!$N$4=7,Data!H216&lt;&gt;""),Data!H216,IF(AND(Data!$N$4=8,Data!I216&lt;&gt;""),Data!I216,IF(AND(Data!$N$4=9,Data!J216&lt;&gt;""),Data!J216,IF(AND(Data!$N$4=10,Data!K216&lt;&gt;""),Data!K216,""))))))))))</f>
        <v/>
      </c>
      <c r="M220" s="1"/>
    </row>
    <row r="221" spans="2:13" x14ac:dyDescent="0.15">
      <c r="B221" s="38" t="str">
        <f>IF(AND(Data!$N$4=1,Data!B217&lt;&gt;""),Data!B217,IF(AND(Data!$N$4=2,Data!C217&lt;&gt;""),Data!C217,IF(AND(Data!$N$4=3,Data!D217&lt;&gt;""),Data!D217,IF(AND(Data!$N$4=4,Data!E217&lt;&gt;""),Data!E217,IF(AND(Data!$N$4=5,Data!F217&lt;&gt;""),Data!F217,IF(AND(Data!$N$4=6,Data!G217&lt;&gt;""),Data!G217,IF(AND(Data!$N$4=7,Data!H217&lt;&gt;""),Data!H217,IF(AND(Data!$N$4=8,Data!I217&lt;&gt;""),Data!I217,IF(AND(Data!$N$4=9,Data!J217&lt;&gt;""),Data!J217,IF(AND(Data!$N$4=10,Data!K217&lt;&gt;""),Data!K217,""))))))))))</f>
        <v/>
      </c>
    </row>
    <row r="222" spans="2:13" x14ac:dyDescent="0.15">
      <c r="B222" s="38" t="str">
        <f>IF(AND(Data!$N$4=1,Data!B218&lt;&gt;""),Data!B218,IF(AND(Data!$N$4=2,Data!C218&lt;&gt;""),Data!C218,IF(AND(Data!$N$4=3,Data!D218&lt;&gt;""),Data!D218,IF(AND(Data!$N$4=4,Data!E218&lt;&gt;""),Data!E218,IF(AND(Data!$N$4=5,Data!F218&lt;&gt;""),Data!F218,IF(AND(Data!$N$4=6,Data!G218&lt;&gt;""),Data!G218,IF(AND(Data!$N$4=7,Data!H218&lt;&gt;""),Data!H218,IF(AND(Data!$N$4=8,Data!I218&lt;&gt;""),Data!I218,IF(AND(Data!$N$4=9,Data!J218&lt;&gt;""),Data!J218,IF(AND(Data!$N$4=10,Data!K218&lt;&gt;""),Data!K218,""))))))))))</f>
        <v/>
      </c>
    </row>
    <row r="223" spans="2:13" x14ac:dyDescent="0.15">
      <c r="B223" s="38" t="str">
        <f>IF(AND(Data!$N$4=1,Data!B219&lt;&gt;""),Data!B219,IF(AND(Data!$N$4=2,Data!C219&lt;&gt;""),Data!C219,IF(AND(Data!$N$4=3,Data!D219&lt;&gt;""),Data!D219,IF(AND(Data!$N$4=4,Data!E219&lt;&gt;""),Data!E219,IF(AND(Data!$N$4=5,Data!F219&lt;&gt;""),Data!F219,IF(AND(Data!$N$4=6,Data!G219&lt;&gt;""),Data!G219,IF(AND(Data!$N$4=7,Data!H219&lt;&gt;""),Data!H219,IF(AND(Data!$N$4=8,Data!I219&lt;&gt;""),Data!I219,IF(AND(Data!$N$4=9,Data!J219&lt;&gt;""),Data!J219,IF(AND(Data!$N$4=10,Data!K219&lt;&gt;""),Data!K219,""))))))))))</f>
        <v/>
      </c>
      <c r="M223" s="1"/>
    </row>
    <row r="224" spans="2:13" x14ac:dyDescent="0.15">
      <c r="B224" s="38" t="str">
        <f>IF(AND(Data!$N$4=1,Data!B220&lt;&gt;""),Data!B220,IF(AND(Data!$N$4=2,Data!C220&lt;&gt;""),Data!C220,IF(AND(Data!$N$4=3,Data!D220&lt;&gt;""),Data!D220,IF(AND(Data!$N$4=4,Data!E220&lt;&gt;""),Data!E220,IF(AND(Data!$N$4=5,Data!F220&lt;&gt;""),Data!F220,IF(AND(Data!$N$4=6,Data!G220&lt;&gt;""),Data!G220,IF(AND(Data!$N$4=7,Data!H220&lt;&gt;""),Data!H220,IF(AND(Data!$N$4=8,Data!I220&lt;&gt;""),Data!I220,IF(AND(Data!$N$4=9,Data!J220&lt;&gt;""),Data!J220,IF(AND(Data!$N$4=10,Data!K220&lt;&gt;""),Data!K220,""))))))))))</f>
        <v/>
      </c>
    </row>
    <row r="226" spans="13:13" x14ac:dyDescent="0.15">
      <c r="M226" s="1"/>
    </row>
    <row r="229" spans="13:13" x14ac:dyDescent="0.15">
      <c r="M229" s="1"/>
    </row>
    <row r="232" spans="13:13" x14ac:dyDescent="0.15">
      <c r="M232" s="1"/>
    </row>
    <row r="235" spans="13:13" x14ac:dyDescent="0.15">
      <c r="M235" s="1"/>
    </row>
    <row r="238" spans="13:13" x14ac:dyDescent="0.15">
      <c r="M238" s="1"/>
    </row>
    <row r="241" spans="13:13" x14ac:dyDescent="0.15">
      <c r="M241" s="1"/>
    </row>
    <row r="244" spans="13:13" x14ac:dyDescent="0.15">
      <c r="M244" s="1"/>
    </row>
    <row r="247" spans="13:13" x14ac:dyDescent="0.15">
      <c r="M247" s="1"/>
    </row>
    <row r="250" spans="13:13" x14ac:dyDescent="0.15">
      <c r="M250" s="1"/>
    </row>
    <row r="253" spans="13:13" x14ac:dyDescent="0.15">
      <c r="M253" s="1"/>
    </row>
    <row r="256" spans="13:13" x14ac:dyDescent="0.15">
      <c r="M256" s="1"/>
    </row>
    <row r="259" spans="13:13" x14ac:dyDescent="0.15">
      <c r="M259" s="1"/>
    </row>
    <row r="262" spans="13:13" x14ac:dyDescent="0.15">
      <c r="M262" s="1"/>
    </row>
    <row r="265" spans="13:13" x14ac:dyDescent="0.15">
      <c r="M265" s="1"/>
    </row>
    <row r="268" spans="13:13" x14ac:dyDescent="0.15">
      <c r="M268" s="1"/>
    </row>
    <row r="271" spans="13:13" x14ac:dyDescent="0.15">
      <c r="M271" s="1"/>
    </row>
    <row r="274" spans="13:13" x14ac:dyDescent="0.15">
      <c r="M274" s="1"/>
    </row>
    <row r="277" spans="13:13" x14ac:dyDescent="0.15">
      <c r="M277" s="1"/>
    </row>
    <row r="280" spans="13:13" x14ac:dyDescent="0.15">
      <c r="M280" s="1"/>
    </row>
    <row r="283" spans="13:13" x14ac:dyDescent="0.15">
      <c r="M283" s="1"/>
    </row>
    <row r="286" spans="13:13" x14ac:dyDescent="0.15">
      <c r="M286" s="1"/>
    </row>
    <row r="289" spans="13:13" x14ac:dyDescent="0.15">
      <c r="M289" s="1"/>
    </row>
    <row r="292" spans="13:13" x14ac:dyDescent="0.15">
      <c r="M292" s="1"/>
    </row>
    <row r="295" spans="13:13" x14ac:dyDescent="0.15">
      <c r="M295" s="1"/>
    </row>
    <row r="298" spans="13:13" x14ac:dyDescent="0.15">
      <c r="M298" s="1"/>
    </row>
    <row r="301" spans="13:13" x14ac:dyDescent="0.15">
      <c r="M301" s="1"/>
    </row>
    <row r="304" spans="13:13" x14ac:dyDescent="0.15">
      <c r="M304" s="1"/>
    </row>
    <row r="307" spans="13:13" x14ac:dyDescent="0.15">
      <c r="M307" s="1"/>
    </row>
    <row r="310" spans="13:13" x14ac:dyDescent="0.15">
      <c r="M310" s="1"/>
    </row>
    <row r="313" spans="13:13" x14ac:dyDescent="0.15">
      <c r="M313" s="1"/>
    </row>
    <row r="316" spans="13:13" x14ac:dyDescent="0.15">
      <c r="M316" s="1"/>
    </row>
    <row r="319" spans="13:13" x14ac:dyDescent="0.15">
      <c r="M319" s="1"/>
    </row>
    <row r="322" spans="13:13" x14ac:dyDescent="0.15">
      <c r="M322" s="1"/>
    </row>
    <row r="325" spans="13:13" x14ac:dyDescent="0.15">
      <c r="M325" s="1"/>
    </row>
    <row r="328" spans="13:13" x14ac:dyDescent="0.15">
      <c r="M328" s="1"/>
    </row>
    <row r="331" spans="13:13" x14ac:dyDescent="0.15">
      <c r="M331" s="1"/>
    </row>
    <row r="334" spans="13:13" x14ac:dyDescent="0.15">
      <c r="M334" s="1"/>
    </row>
    <row r="337" spans="13:13" x14ac:dyDescent="0.15">
      <c r="M337" s="1"/>
    </row>
    <row r="340" spans="13:13" x14ac:dyDescent="0.15">
      <c r="M340" s="1"/>
    </row>
    <row r="343" spans="13:13" x14ac:dyDescent="0.15">
      <c r="M343" s="1"/>
    </row>
    <row r="346" spans="13:13" x14ac:dyDescent="0.15">
      <c r="M346" s="1"/>
    </row>
    <row r="349" spans="13:13" x14ac:dyDescent="0.15">
      <c r="M349" s="1"/>
    </row>
    <row r="352" spans="13:13" x14ac:dyDescent="0.15">
      <c r="M352" s="1"/>
    </row>
    <row r="355" spans="13:13" x14ac:dyDescent="0.15">
      <c r="M355" s="1"/>
    </row>
    <row r="358" spans="13:13" x14ac:dyDescent="0.15">
      <c r="M358" s="1"/>
    </row>
    <row r="361" spans="13:13" x14ac:dyDescent="0.15">
      <c r="M361" s="1"/>
    </row>
    <row r="364" spans="13:13" x14ac:dyDescent="0.15">
      <c r="M364" s="1"/>
    </row>
    <row r="367" spans="13:13" x14ac:dyDescent="0.15">
      <c r="M367" s="1"/>
    </row>
    <row r="370" spans="13:13" x14ac:dyDescent="0.15">
      <c r="M370" s="1"/>
    </row>
    <row r="373" spans="13:13" x14ac:dyDescent="0.15">
      <c r="M373" s="1"/>
    </row>
    <row r="376" spans="13:13" x14ac:dyDescent="0.15">
      <c r="M376" s="1"/>
    </row>
    <row r="379" spans="13:13" x14ac:dyDescent="0.15">
      <c r="M379" s="1"/>
    </row>
    <row r="382" spans="13:13" x14ac:dyDescent="0.15">
      <c r="M382" s="1"/>
    </row>
    <row r="385" spans="13:13" x14ac:dyDescent="0.15">
      <c r="M385" s="1"/>
    </row>
    <row r="388" spans="13:13" x14ac:dyDescent="0.15">
      <c r="M388" s="1"/>
    </row>
    <row r="391" spans="13:13" x14ac:dyDescent="0.15">
      <c r="M391" s="1"/>
    </row>
    <row r="394" spans="13:13" x14ac:dyDescent="0.15">
      <c r="M394" s="1"/>
    </row>
    <row r="397" spans="13:13" x14ac:dyDescent="0.15">
      <c r="M397" s="1"/>
    </row>
    <row r="400" spans="13:13" x14ac:dyDescent="0.15">
      <c r="M400" s="1"/>
    </row>
    <row r="403" spans="13:13" x14ac:dyDescent="0.15">
      <c r="M403" s="1"/>
    </row>
    <row r="406" spans="13:13" x14ac:dyDescent="0.15">
      <c r="M406" s="1"/>
    </row>
    <row r="409" spans="13:13" x14ac:dyDescent="0.15">
      <c r="M409" s="1"/>
    </row>
    <row r="412" spans="13:13" x14ac:dyDescent="0.15">
      <c r="M412" s="1"/>
    </row>
    <row r="415" spans="13:13" x14ac:dyDescent="0.15">
      <c r="M415" s="1"/>
    </row>
    <row r="418" spans="13:13" x14ac:dyDescent="0.15">
      <c r="M418" s="1"/>
    </row>
    <row r="421" spans="13:13" x14ac:dyDescent="0.15">
      <c r="M421" s="1"/>
    </row>
    <row r="424" spans="13:13" x14ac:dyDescent="0.15">
      <c r="M424" s="1"/>
    </row>
    <row r="427" spans="13:13" x14ac:dyDescent="0.15">
      <c r="M427" s="1"/>
    </row>
    <row r="430" spans="13:13" x14ac:dyDescent="0.15">
      <c r="M430" s="1"/>
    </row>
    <row r="433" spans="13:13" x14ac:dyDescent="0.15">
      <c r="M433" s="1"/>
    </row>
    <row r="436" spans="13:13" x14ac:dyDescent="0.15">
      <c r="M436" s="1"/>
    </row>
    <row r="439" spans="13:13" x14ac:dyDescent="0.15">
      <c r="M439" s="1"/>
    </row>
    <row r="442" spans="13:13" x14ac:dyDescent="0.15">
      <c r="M442" s="1"/>
    </row>
    <row r="445" spans="13:13" x14ac:dyDescent="0.15">
      <c r="M445" s="1"/>
    </row>
    <row r="448" spans="13:13" x14ac:dyDescent="0.15">
      <c r="M448" s="1"/>
    </row>
    <row r="451" spans="13:13" x14ac:dyDescent="0.15">
      <c r="M451" s="1"/>
    </row>
    <row r="454" spans="13:13" x14ac:dyDescent="0.15">
      <c r="M454" s="1"/>
    </row>
    <row r="457" spans="13:13" x14ac:dyDescent="0.15">
      <c r="M457" s="1"/>
    </row>
    <row r="460" spans="13:13" x14ac:dyDescent="0.15">
      <c r="M460" s="1"/>
    </row>
    <row r="463" spans="13:13" x14ac:dyDescent="0.15">
      <c r="M463" s="1"/>
    </row>
    <row r="466" spans="13:13" x14ac:dyDescent="0.15">
      <c r="M466" s="1"/>
    </row>
    <row r="469" spans="13:13" x14ac:dyDescent="0.15">
      <c r="M469" s="1"/>
    </row>
    <row r="472" spans="13:13" x14ac:dyDescent="0.15">
      <c r="M472" s="1"/>
    </row>
    <row r="475" spans="13:13" x14ac:dyDescent="0.15">
      <c r="M475" s="1"/>
    </row>
    <row r="478" spans="13:13" x14ac:dyDescent="0.15">
      <c r="M478" s="1"/>
    </row>
    <row r="481" spans="13:13" x14ac:dyDescent="0.15">
      <c r="M481" s="1"/>
    </row>
    <row r="484" spans="13:13" x14ac:dyDescent="0.15">
      <c r="M484" s="1"/>
    </row>
    <row r="487" spans="13:13" x14ac:dyDescent="0.15">
      <c r="M487" s="1"/>
    </row>
    <row r="490" spans="13:13" x14ac:dyDescent="0.15">
      <c r="M490" s="1"/>
    </row>
    <row r="493" spans="13:13" x14ac:dyDescent="0.15">
      <c r="M493" s="1"/>
    </row>
    <row r="496" spans="13:13" x14ac:dyDescent="0.15">
      <c r="M496" s="1"/>
    </row>
    <row r="499" spans="13:13" x14ac:dyDescent="0.15">
      <c r="M499" s="1"/>
    </row>
    <row r="502" spans="13:13" x14ac:dyDescent="0.15">
      <c r="M502" s="1"/>
    </row>
    <row r="505" spans="13:13" x14ac:dyDescent="0.15">
      <c r="M505" s="1"/>
    </row>
    <row r="508" spans="13:13" x14ac:dyDescent="0.15">
      <c r="M508" s="1"/>
    </row>
    <row r="511" spans="13:13" x14ac:dyDescent="0.15">
      <c r="M511" s="1"/>
    </row>
    <row r="514" spans="13:13" x14ac:dyDescent="0.15">
      <c r="M514" s="1"/>
    </row>
    <row r="517" spans="13:13" x14ac:dyDescent="0.15">
      <c r="M517" s="1"/>
    </row>
    <row r="520" spans="13:13" x14ac:dyDescent="0.15">
      <c r="M520" s="1"/>
    </row>
    <row r="523" spans="13:13" x14ac:dyDescent="0.15">
      <c r="M523" s="1"/>
    </row>
    <row r="526" spans="13:13" x14ac:dyDescent="0.15">
      <c r="M526" s="1"/>
    </row>
    <row r="529" spans="13:13" x14ac:dyDescent="0.15">
      <c r="M529" s="1"/>
    </row>
    <row r="532" spans="13:13" x14ac:dyDescent="0.15">
      <c r="M532" s="1"/>
    </row>
    <row r="535" spans="13:13" x14ac:dyDescent="0.15">
      <c r="M535" s="1"/>
    </row>
    <row r="538" spans="13:13" x14ac:dyDescent="0.15">
      <c r="M538" s="1"/>
    </row>
    <row r="541" spans="13:13" x14ac:dyDescent="0.15">
      <c r="M541" s="1"/>
    </row>
    <row r="544" spans="13:13" x14ac:dyDescent="0.15">
      <c r="M544" s="1"/>
    </row>
    <row r="547" spans="13:13" x14ac:dyDescent="0.15">
      <c r="M547" s="1"/>
    </row>
    <row r="550" spans="13:13" x14ac:dyDescent="0.15">
      <c r="M550" s="1"/>
    </row>
    <row r="553" spans="13:13" x14ac:dyDescent="0.15">
      <c r="M553" s="1"/>
    </row>
  </sheetData>
  <sheetProtection sheet="1" objects="1" scenarios="1"/>
  <mergeCells count="8">
    <mergeCell ref="D28:G28"/>
    <mergeCell ref="D22:H23"/>
    <mergeCell ref="C1:I1"/>
    <mergeCell ref="D4:F4"/>
    <mergeCell ref="D11:F11"/>
    <mergeCell ref="D20:E20"/>
    <mergeCell ref="I25:J25"/>
    <mergeCell ref="F9:G9"/>
  </mergeCells>
  <pageMargins left="0.75" right="0.75" top="1" bottom="1" header="0.5" footer="0.5"/>
  <pageSetup orientation="portrait"/>
  <ignoredErrors>
    <ignoredError sqref="I23:J23 I29:J29 I30:J30 I28 E8 B6:B7 I22:J22 B8:B78 H13 E22:H22 F15 E28:H28 F13 F16 F30 D29:H29 F17 E11:F11 D12:F12 D23:H23 F26 D10:F10 D9 D11 G10:H10 D27:F27 D26 H26 D24:H25 D14:H14 G12:H12 G11:H11 D18:H21 D17:E17 G17:H17 D30 G30 D16 G16:H16 D13 G13 D15 G15:H15 B80:B152 B153:B224 G9:H9 H27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2"/>
  <sheetViews>
    <sheetView zoomScale="140" zoomScaleNormal="140" workbookViewId="0">
      <selection activeCell="G14" sqref="G14"/>
    </sheetView>
  </sheetViews>
  <sheetFormatPr baseColWidth="10" defaultColWidth="11.5" defaultRowHeight="13" x14ac:dyDescent="0.15"/>
  <cols>
    <col min="1" max="1" width="3.1640625" customWidth="1"/>
    <col min="2" max="2" width="13.33203125" customWidth="1"/>
    <col min="3" max="3" width="14" customWidth="1"/>
    <col min="4" max="4" width="13" customWidth="1"/>
    <col min="5" max="5" width="3.6640625" customWidth="1"/>
    <col min="6" max="6" width="23" customWidth="1"/>
    <col min="7" max="8" width="14" customWidth="1"/>
    <col min="9" max="9" width="21.83203125" customWidth="1"/>
    <col min="10" max="10" width="10.6640625" customWidth="1"/>
    <col min="11" max="11" width="16.83203125" customWidth="1"/>
    <col min="12" max="12" width="15.83203125" customWidth="1"/>
    <col min="13" max="13" width="8.83203125" customWidth="1"/>
    <col min="15" max="15" width="12.33203125" hidden="1" customWidth="1"/>
    <col min="16" max="17" width="11.5" customWidth="1"/>
    <col min="18" max="18" width="12.33203125" customWidth="1"/>
    <col min="19" max="20" width="11.5" customWidth="1"/>
  </cols>
  <sheetData>
    <row r="1" spans="1:15" ht="16" x14ac:dyDescent="0.2">
      <c r="E1" s="207" t="s">
        <v>41</v>
      </c>
      <c r="F1" s="205"/>
      <c r="G1" s="205"/>
      <c r="H1" s="205"/>
      <c r="I1" s="205"/>
      <c r="J1" s="205"/>
      <c r="K1" s="206"/>
    </row>
    <row r="2" spans="1:15" ht="12.75" customHeight="1" x14ac:dyDescent="0.2">
      <c r="A2" s="3"/>
      <c r="B2" s="3"/>
      <c r="C2" s="3"/>
      <c r="D2" s="3"/>
      <c r="E2" s="3"/>
      <c r="F2" s="2"/>
      <c r="G2" s="2"/>
      <c r="H2" s="2"/>
      <c r="I2" s="2"/>
      <c r="J2" s="2"/>
      <c r="K2" s="2"/>
    </row>
    <row r="3" spans="1:15" ht="12.75" customHeight="1" x14ac:dyDescent="0.2">
      <c r="A3" s="3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16" x14ac:dyDescent="0.2">
      <c r="A4" s="3"/>
      <c r="B4" s="3"/>
      <c r="C4" s="3"/>
      <c r="D4" s="3"/>
      <c r="E4" s="3"/>
      <c r="F4" s="208" t="s">
        <v>6</v>
      </c>
      <c r="G4" s="209"/>
      <c r="H4" s="191"/>
      <c r="I4" s="7"/>
      <c r="J4" s="7"/>
      <c r="K4" s="7"/>
      <c r="L4" s="8"/>
    </row>
    <row r="5" spans="1:15" ht="14" x14ac:dyDescent="0.15">
      <c r="A5" s="2"/>
      <c r="B5" s="2"/>
      <c r="C5" s="2"/>
      <c r="D5" s="2"/>
      <c r="E5" s="2"/>
      <c r="F5" s="9"/>
      <c r="G5" s="9"/>
      <c r="H5" s="10"/>
      <c r="I5" s="10"/>
      <c r="J5" s="10"/>
      <c r="K5" s="10"/>
      <c r="L5" s="10"/>
      <c r="M5" s="1"/>
      <c r="N5" s="1"/>
      <c r="O5" s="1"/>
    </row>
    <row r="6" spans="1:15" ht="17" customHeight="1" x14ac:dyDescent="0.15">
      <c r="A6" s="1"/>
      <c r="B6" s="66" t="str">
        <f>IF(Data!$N$11=1,Data!$B$2,IF(Data!$N$11=2,Data!$C$2,IF(Data!$N$11=3,Data!$D$2,IF(Data!$N$11=4,Data!$E$2,IF(Data!$N$11=5,Data!$F$2,IF(Data!$N$11=6,Data!$G$2,IF(Data!$N$11=7,Data!$H$2,IF(Data!$N$11=8,Data!$I$2,IF(Data!$N$11=9,Data!$J$2,IF(Data!$N$11=10,Data!$K$2,""))))))))))</f>
        <v>Income</v>
      </c>
      <c r="C6" s="66" t="str">
        <f>IF(Data!$N$12=1,Data!$B$2,IF(Data!$N$12=2,Data!$C$2,IF(Data!$N$12=3,Data!$D$2,IF(Data!$N$12=4,Data!$E$2,IF(Data!$N$12=5,Data!$F$2,IF(Data!$N$12=6,Data!$G$2,IF(Data!$N$12=7,Data!$H$2,IF(Data!$N$12=8,Data!$I$2,IF(Data!$N$12=9,Data!$J$2,IF(Data!$N$12=10,Data!$K$2,""))))))))))</f>
        <v>PrevInc</v>
      </c>
      <c r="D6" s="64" t="s">
        <v>33</v>
      </c>
      <c r="E6" s="1"/>
      <c r="F6" s="16" t="s">
        <v>38</v>
      </c>
      <c r="G6" s="74">
        <f>IF(D7&lt;&gt;"",COUNT(D7:D206),"")</f>
        <v>109</v>
      </c>
      <c r="H6" s="69"/>
      <c r="I6" s="70" t="s">
        <v>38</v>
      </c>
      <c r="J6" s="10"/>
      <c r="K6" s="10"/>
      <c r="L6" s="10"/>
      <c r="M6" s="1"/>
      <c r="O6">
        <f>IF(G14&lt;0,TDIST(-G14,O8-1,1),IF(G14&lt;&gt;"",1-TDIST(G14,O8-1,1),""))</f>
        <v>0.99999999999891342</v>
      </c>
    </row>
    <row r="7" spans="1:15" ht="16" x14ac:dyDescent="0.15">
      <c r="A7" s="1"/>
      <c r="B7" s="107">
        <f>IF(AND(Data!$N$11=1,Data!B3&lt;&gt;""),Data!B3,IF(AND(Data!$N$11=2,Data!C3&lt;&gt;""),Data!C3,IF(AND(Data!$N$11=3,Data!D3&lt;&gt;""),Data!D3,IF(AND(Data!$N$11=4,Data!E3&lt;&gt;""),Data!E3,IF(AND(Data!$N$11=5,Data!F3&lt;&gt;""),Data!F3,IF(AND(Data!$N$11=6,Data!G3&lt;&gt;""),Data!G3,IF(AND(Data!$N$11=7,Data!H3&lt;&gt;""),Data!H3,IF(AND(Data!$N$11=8,Data!I3&lt;&gt;""),Data!I3,IF(AND(Data!$N$11=9,Data!J3&lt;&gt;""),Data!J3,IF(AND(Data!$N$11=10,Data!K3&lt;&gt;""),Data!K3,""))))))))))</f>
        <v>99</v>
      </c>
      <c r="C7" s="107">
        <f>IF(AND(Data!$N$12=1,Data!B3&lt;&gt;""),Data!B3,IF(AND(Data!$N$12=2,Data!C3&lt;&gt;""),Data!C3,IF(AND(Data!$N$12=3,Data!D3&lt;&gt;""),Data!D3,IF(AND(Data!$N$12=4,Data!E3&lt;&gt;""),Data!E3,IF(AND(Data!$N$12=5,Data!F3&lt;&gt;""),Data!F3,IF(AND(Data!$N$12=6,Data!G3&lt;&gt;""),Data!G3,IF(AND(Data!$N$12=7,Data!H3&lt;&gt;""),Data!H3,IF(AND(Data!$N$12=8,Data!I3&lt;&gt;""),Data!I3,IF(AND(Data!$N$12=9,Data!J3&lt;&gt;""),Data!J3,IF(AND(Data!$N$12=10,Data!K3&lt;&gt;""),Data!K3,""))))))))))</f>
        <v>96</v>
      </c>
      <c r="D7" s="97">
        <f>IF(AND(B7&lt;&gt;"",C7&lt;&gt;""),B7-C7,"")</f>
        <v>3</v>
      </c>
      <c r="E7" s="1"/>
      <c r="F7" s="61" t="s">
        <v>37</v>
      </c>
      <c r="G7" s="41">
        <f>IF(D8&lt;&gt;"",AVERAGE(D7:D206),"")</f>
        <v>1.963302752293578</v>
      </c>
      <c r="H7" s="69"/>
      <c r="I7" s="71" t="s">
        <v>40</v>
      </c>
      <c r="J7" s="10"/>
      <c r="K7" s="10"/>
      <c r="L7" s="10"/>
      <c r="M7" s="1"/>
      <c r="O7">
        <f>1-O6</f>
        <v>1.0865752742006407E-12</v>
      </c>
    </row>
    <row r="8" spans="1:15" ht="16" x14ac:dyDescent="0.2">
      <c r="A8" s="1"/>
      <c r="B8" s="107">
        <f>IF(AND(Data!$N$11=1,Data!B4&lt;&gt;""),Data!B4,IF(AND(Data!$N$11=2,Data!C4&lt;&gt;""),Data!C4,IF(AND(Data!$N$11=3,Data!D4&lt;&gt;""),Data!D4,IF(AND(Data!$N$11=4,Data!E4&lt;&gt;""),Data!E4,IF(AND(Data!$N$11=5,Data!F4&lt;&gt;""),Data!F4,IF(AND(Data!$N$11=6,Data!G4&lt;&gt;""),Data!G4,IF(AND(Data!$N$11=7,Data!H4&lt;&gt;""),Data!H4,IF(AND(Data!$N$11=8,Data!I4&lt;&gt;""),Data!I4,IF(AND(Data!$N$11=9,Data!J4&lt;&gt;""),Data!J4,IF(AND(Data!$N$11=10,Data!K4&lt;&gt;""),Data!K4,""))))))))))</f>
        <v>81</v>
      </c>
      <c r="C8" s="107">
        <f>IF(AND(Data!$N$12=1,Data!B4&lt;&gt;""),Data!B4,IF(AND(Data!$N$12=2,Data!C4&lt;&gt;""),Data!C4,IF(AND(Data!$N$12=3,Data!D4&lt;&gt;""),Data!D4,IF(AND(Data!$N$12=4,Data!E4&lt;&gt;""),Data!E4,IF(AND(Data!$N$12=5,Data!F4&lt;&gt;""),Data!F4,IF(AND(Data!$N$12=6,Data!G4&lt;&gt;""),Data!G4,IF(AND(Data!$N$12=7,Data!H4&lt;&gt;""),Data!H4,IF(AND(Data!$N$12=8,Data!I4&lt;&gt;""),Data!I4,IF(AND(Data!$N$12=9,Data!J4&lt;&gt;""),Data!J4,IF(AND(Data!$N$12=10,Data!K4&lt;&gt;""),Data!K4,""))))))))))</f>
        <v>80</v>
      </c>
      <c r="D8" s="97">
        <f t="shared" ref="D8:D71" si="0">IF(AND(B8&lt;&gt;"",C8&lt;&gt;""),B8-C8,"")</f>
        <v>1</v>
      </c>
      <c r="E8" s="1"/>
      <c r="F8" s="55" t="s">
        <v>34</v>
      </c>
      <c r="G8" s="41">
        <f>IF(AND(Data!N11&lt;&gt;"",Data!N12&lt;&gt;"",G6&lt;&gt;""),STDEV(D7:D206),"")</f>
        <v>2.5853096580221728</v>
      </c>
      <c r="H8" s="69"/>
      <c r="I8" s="72" t="s">
        <v>34</v>
      </c>
      <c r="J8" s="10"/>
      <c r="K8" s="10"/>
      <c r="L8" s="10"/>
      <c r="M8" s="1"/>
      <c r="O8" s="1">
        <f>IF(G6&lt;&gt;"",G6,IF(H6&lt;&gt;"",H6,""))</f>
        <v>109</v>
      </c>
    </row>
    <row r="9" spans="1:15" ht="14" x14ac:dyDescent="0.15">
      <c r="A9" s="1"/>
      <c r="B9" s="107">
        <f>IF(AND(Data!$N$11=1,Data!B5&lt;&gt;""),Data!B5,IF(AND(Data!$N$11=2,Data!C5&lt;&gt;""),Data!C5,IF(AND(Data!$N$11=3,Data!D5&lt;&gt;""),Data!D5,IF(AND(Data!$N$11=4,Data!E5&lt;&gt;""),Data!E5,IF(AND(Data!$N$11=5,Data!F5&lt;&gt;""),Data!F5,IF(AND(Data!$N$11=6,Data!G5&lt;&gt;""),Data!G5,IF(AND(Data!$N$11=7,Data!H5&lt;&gt;""),Data!H5,IF(AND(Data!$N$11=8,Data!I5&lt;&gt;""),Data!I5,IF(AND(Data!$N$11=9,Data!J5&lt;&gt;""),Data!J5,IF(AND(Data!$N$11=10,Data!K5&lt;&gt;""),Data!K5,""))))))))))</f>
        <v>81</v>
      </c>
      <c r="C9" s="107">
        <f>IF(AND(Data!$N$12=1,Data!B5&lt;&gt;""),Data!B5,IF(AND(Data!$N$12=2,Data!C5&lt;&gt;""),Data!C5,IF(AND(Data!$N$12=3,Data!D5&lt;&gt;""),Data!D5,IF(AND(Data!$N$12=4,Data!E5&lt;&gt;""),Data!E5,IF(AND(Data!$N$12=5,Data!F5&lt;&gt;""),Data!F5,IF(AND(Data!$N$12=6,Data!G5&lt;&gt;""),Data!G5,IF(AND(Data!$N$12=7,Data!H5&lt;&gt;""),Data!H5,IF(AND(Data!$N$12=8,Data!I5&lt;&gt;""),Data!I5,IF(AND(Data!$N$12=9,Data!J5&lt;&gt;""),Data!J5,IF(AND(Data!$N$12=10,Data!K5&lt;&gt;""),Data!K5,""))))))))))</f>
        <v>78</v>
      </c>
      <c r="D9" s="97">
        <f t="shared" si="0"/>
        <v>3</v>
      </c>
      <c r="E9" s="1"/>
      <c r="F9" s="16" t="s">
        <v>4</v>
      </c>
      <c r="G9" s="41">
        <f>IF(AND(H6&lt;&gt;"",H7&lt;&gt;"",H8&lt;&gt;""),H8/SQRT(H6),IF(AND(G6&lt;&gt;"",G7&lt;&gt;"",G8&lt;&gt;""),G8/SQRT(G6),""))</f>
        <v>0.24762775458897429</v>
      </c>
      <c r="H9" s="240"/>
      <c r="I9" s="241"/>
      <c r="J9" s="10"/>
      <c r="K9" s="10"/>
      <c r="L9" s="10"/>
      <c r="M9" s="1"/>
      <c r="O9" s="1"/>
    </row>
    <row r="10" spans="1:15" ht="16" x14ac:dyDescent="0.15">
      <c r="A10" s="1"/>
      <c r="B10" s="107">
        <f>IF(AND(Data!$N$11=1,Data!B6&lt;&gt;""),Data!B6,IF(AND(Data!$N$11=2,Data!C6&lt;&gt;""),Data!C6,IF(AND(Data!$N$11=3,Data!D6&lt;&gt;""),Data!D6,IF(AND(Data!$N$11=4,Data!E6&lt;&gt;""),Data!E6,IF(AND(Data!$N$11=5,Data!F6&lt;&gt;""),Data!F6,IF(AND(Data!$N$11=6,Data!G6&lt;&gt;""),Data!G6,IF(AND(Data!$N$11=7,Data!H6&lt;&gt;""),Data!H6,IF(AND(Data!$N$11=8,Data!I6&lt;&gt;""),Data!I6,IF(AND(Data!$N$11=9,Data!J6&lt;&gt;""),Data!J6,IF(AND(Data!$N$11=10,Data!K6&lt;&gt;""),Data!K6,""))))))))))</f>
        <v>90</v>
      </c>
      <c r="C10" s="107">
        <f>IF(AND(Data!$N$12=1,Data!B6&lt;&gt;""),Data!B6,IF(AND(Data!$N$12=2,Data!C6&lt;&gt;""),Data!C6,IF(AND(Data!$N$12=3,Data!D6&lt;&gt;""),Data!D6,IF(AND(Data!$N$12=4,Data!E6&lt;&gt;""),Data!E6,IF(AND(Data!$N$12=5,Data!F6&lt;&gt;""),Data!F6,IF(AND(Data!$N$12=6,Data!G6&lt;&gt;""),Data!G6,IF(AND(Data!$N$12=7,Data!H6&lt;&gt;""),Data!H6,IF(AND(Data!$N$12=8,Data!I6&lt;&gt;""),Data!I6,IF(AND(Data!$N$12=9,Data!J6&lt;&gt;""),Data!J6,IF(AND(Data!$N$12=10,Data!K6&lt;&gt;""),Data!K6,""))))))))))</f>
        <v>88</v>
      </c>
      <c r="D10" s="97">
        <f t="shared" si="0"/>
        <v>2</v>
      </c>
      <c r="E10" s="1"/>
      <c r="F10" s="11"/>
      <c r="G10" s="12"/>
      <c r="H10" s="13"/>
      <c r="I10" s="10"/>
      <c r="J10" s="10"/>
      <c r="K10" s="63"/>
      <c r="L10" s="10"/>
      <c r="M10" s="1"/>
      <c r="O10" s="1"/>
    </row>
    <row r="11" spans="1:15" ht="14" x14ac:dyDescent="0.15">
      <c r="A11" s="1"/>
      <c r="B11" s="107">
        <f>IF(AND(Data!$N$11=1,Data!B7&lt;&gt;""),Data!B7,IF(AND(Data!$N$11=2,Data!C7&lt;&gt;""),Data!C7,IF(AND(Data!$N$11=3,Data!D7&lt;&gt;""),Data!D7,IF(AND(Data!$N$11=4,Data!E7&lt;&gt;""),Data!E7,IF(AND(Data!$N$11=5,Data!F7&lt;&gt;""),Data!F7,IF(AND(Data!$N$11=6,Data!G7&lt;&gt;""),Data!G7,IF(AND(Data!$N$11=7,Data!H7&lt;&gt;""),Data!H7,IF(AND(Data!$N$11=8,Data!I7&lt;&gt;""),Data!I7,IF(AND(Data!$N$11=9,Data!J7&lt;&gt;""),Data!J7,IF(AND(Data!$N$11=10,Data!K7&lt;&gt;""),Data!K7,""))))))))))</f>
        <v>90</v>
      </c>
      <c r="C11" s="107">
        <f>IF(AND(Data!$N$12=1,Data!B7&lt;&gt;""),Data!B7,IF(AND(Data!$N$12=2,Data!C7&lt;&gt;""),Data!C7,IF(AND(Data!$N$12=3,Data!D7&lt;&gt;""),Data!D7,IF(AND(Data!$N$12=4,Data!E7&lt;&gt;""),Data!E7,IF(AND(Data!$N$12=5,Data!F7&lt;&gt;""),Data!F7,IF(AND(Data!$N$12=6,Data!G7&lt;&gt;""),Data!G7,IF(AND(Data!$N$12=7,Data!H7&lt;&gt;""),Data!H7,IF(AND(Data!$N$12=8,Data!I7&lt;&gt;""),Data!I7,IF(AND(Data!$N$12=9,Data!J7&lt;&gt;""),Data!J7,IF(AND(Data!$N$12=10,Data!K7&lt;&gt;""),Data!K7,""))))))))))</f>
        <v>91</v>
      </c>
      <c r="D11" s="97">
        <f t="shared" si="0"/>
        <v>-1</v>
      </c>
      <c r="E11" s="1"/>
      <c r="F11" s="231" t="s">
        <v>19</v>
      </c>
      <c r="G11" s="232"/>
      <c r="H11" s="233"/>
      <c r="I11" s="10"/>
      <c r="J11" s="10"/>
      <c r="K11" s="10"/>
      <c r="L11" s="10"/>
      <c r="M11" s="1"/>
      <c r="O11" s="49"/>
    </row>
    <row r="12" spans="1:15" ht="15" customHeight="1" x14ac:dyDescent="0.15">
      <c r="A12" s="1"/>
      <c r="B12" s="107">
        <f>IF(AND(Data!$N$11=1,Data!B8&lt;&gt;""),Data!B8,IF(AND(Data!$N$11=2,Data!C8&lt;&gt;""),Data!C8,IF(AND(Data!$N$11=3,Data!D8&lt;&gt;""),Data!D8,IF(AND(Data!$N$11=4,Data!E8&lt;&gt;""),Data!E8,IF(AND(Data!$N$11=5,Data!F8&lt;&gt;""),Data!F8,IF(AND(Data!$N$11=6,Data!G8&lt;&gt;""),Data!G8,IF(AND(Data!$N$11=7,Data!H8&lt;&gt;""),Data!H8,IF(AND(Data!$N$11=8,Data!I8&lt;&gt;""),Data!I8,IF(AND(Data!$N$11=9,Data!J8&lt;&gt;""),Data!J8,IF(AND(Data!$N$11=10,Data!K8&lt;&gt;""),Data!K8,""))))))))))</f>
        <v>90</v>
      </c>
      <c r="C12" s="107">
        <f>IF(AND(Data!$N$12=1,Data!B8&lt;&gt;""),Data!B8,IF(AND(Data!$N$12=2,Data!C8&lt;&gt;""),Data!C8,IF(AND(Data!$N$12=3,Data!D8&lt;&gt;""),Data!D8,IF(AND(Data!$N$12=4,Data!E8&lt;&gt;""),Data!E8,IF(AND(Data!$N$12=5,Data!F8&lt;&gt;""),Data!F8,IF(AND(Data!$N$12=6,Data!G8&lt;&gt;""),Data!G8,IF(AND(Data!$N$12=7,Data!H8&lt;&gt;""),Data!H8,IF(AND(Data!$N$12=8,Data!I8&lt;&gt;""),Data!I8,IF(AND(Data!$N$12=9,Data!J8&lt;&gt;""),Data!J8,IF(AND(Data!$N$12=10,Data!K8&lt;&gt;""),Data!K8,""))))))))))</f>
        <v>88</v>
      </c>
      <c r="D12" s="97">
        <f t="shared" si="0"/>
        <v>2</v>
      </c>
      <c r="E12" s="1"/>
      <c r="F12" s="9"/>
      <c r="G12" s="14"/>
      <c r="H12" s="14"/>
      <c r="I12" s="10"/>
      <c r="J12" s="10"/>
      <c r="K12" s="10"/>
      <c r="L12" s="10"/>
      <c r="M12" s="1"/>
      <c r="O12" s="1"/>
    </row>
    <row r="13" spans="1:15" ht="14" customHeight="1" x14ac:dyDescent="0.15">
      <c r="A13" s="1"/>
      <c r="B13" s="107">
        <f>IF(AND(Data!$N$11=1,Data!B9&lt;&gt;""),Data!B9,IF(AND(Data!$N$11=2,Data!C9&lt;&gt;""),Data!C9,IF(AND(Data!$N$11=3,Data!D9&lt;&gt;""),Data!D9,IF(AND(Data!$N$11=4,Data!E9&lt;&gt;""),Data!E9,IF(AND(Data!$N$11=5,Data!F9&lt;&gt;""),Data!F9,IF(AND(Data!$N$11=6,Data!G9&lt;&gt;""),Data!G9,IF(AND(Data!$N$11=7,Data!H9&lt;&gt;""),Data!H9,IF(AND(Data!$N$11=8,Data!I9&lt;&gt;""),Data!I9,IF(AND(Data!$N$11=9,Data!J9&lt;&gt;""),Data!J9,IF(AND(Data!$N$11=10,Data!K9&lt;&gt;""),Data!K9,""))))))))))</f>
        <v>91</v>
      </c>
      <c r="C13" s="107">
        <f>IF(AND(Data!$N$12=1,Data!B9&lt;&gt;""),Data!B9,IF(AND(Data!$N$12=2,Data!C9&lt;&gt;""),Data!C9,IF(AND(Data!$N$12=3,Data!D9&lt;&gt;""),Data!D9,IF(AND(Data!$N$12=4,Data!E9&lt;&gt;""),Data!E9,IF(AND(Data!$N$12=5,Data!F9&lt;&gt;""),Data!F9,IF(AND(Data!$N$12=6,Data!G9&lt;&gt;""),Data!G9,IF(AND(Data!$N$12=7,Data!H9&lt;&gt;""),Data!H9,IF(AND(Data!$N$12=8,Data!I9&lt;&gt;""),Data!I9,IF(AND(Data!$N$12=9,Data!J9&lt;&gt;""),Data!J9,IF(AND(Data!$N$12=10,Data!K9&lt;&gt;""),Data!K9,""))))))))))</f>
        <v>89</v>
      </c>
      <c r="D13" s="97">
        <f t="shared" si="0"/>
        <v>2</v>
      </c>
      <c r="E13" s="1"/>
      <c r="F13" s="62" t="s">
        <v>35</v>
      </c>
      <c r="G13" s="69">
        <v>0</v>
      </c>
      <c r="H13" s="17"/>
      <c r="I13" s="8"/>
      <c r="J13" s="8"/>
      <c r="K13" s="19"/>
      <c r="L13" s="20"/>
      <c r="M13" s="1"/>
      <c r="O13" s="1"/>
    </row>
    <row r="14" spans="1:15" ht="18" x14ac:dyDescent="0.2">
      <c r="A14" s="1"/>
      <c r="B14" s="107">
        <f>IF(AND(Data!$N$11=1,Data!B10&lt;&gt;""),Data!B10,IF(AND(Data!$N$11=2,Data!C10&lt;&gt;""),Data!C10,IF(AND(Data!$N$11=3,Data!D10&lt;&gt;""),Data!D10,IF(AND(Data!$N$11=4,Data!E10&lt;&gt;""),Data!E10,IF(AND(Data!$N$11=5,Data!F10&lt;&gt;""),Data!F10,IF(AND(Data!$N$11=6,Data!G10&lt;&gt;""),Data!G10,IF(AND(Data!$N$11=7,Data!H10&lt;&gt;""),Data!H10,IF(AND(Data!$N$11=8,Data!I10&lt;&gt;""),Data!I10,IF(AND(Data!$N$11=9,Data!J10&lt;&gt;""),Data!J10,IF(AND(Data!$N$11=10,Data!K10&lt;&gt;""),Data!K10,""))))))))))</f>
        <v>111</v>
      </c>
      <c r="C14" s="107">
        <f>IF(AND(Data!$N$12=1,Data!B10&lt;&gt;""),Data!B10,IF(AND(Data!$N$12=2,Data!C10&lt;&gt;""),Data!C10,IF(AND(Data!$N$12=3,Data!D10&lt;&gt;""),Data!D10,IF(AND(Data!$N$12=4,Data!E10&lt;&gt;""),Data!E10,IF(AND(Data!$N$12=5,Data!F10&lt;&gt;""),Data!F10,IF(AND(Data!$N$12=6,Data!G10&lt;&gt;""),Data!G10,IF(AND(Data!$N$12=7,Data!H10&lt;&gt;""),Data!H10,IF(AND(Data!$N$12=8,Data!I10&lt;&gt;""),Data!I10,IF(AND(Data!$N$12=9,Data!J10&lt;&gt;""),Data!J10,IF(AND(Data!$N$12=10,Data!K10&lt;&gt;""),Data!K10,""))))))))))</f>
        <v>109</v>
      </c>
      <c r="D14" s="97">
        <f t="shared" si="0"/>
        <v>2</v>
      </c>
      <c r="E14" s="1"/>
      <c r="F14" s="16" t="s">
        <v>39</v>
      </c>
      <c r="G14" s="41">
        <f>IF(AND(H6&lt;&gt;"",H7&lt;&gt;"",H8&lt;&gt;"",G13&lt;&gt;""),(H7-G13)/(G9),IF(AND(G6&lt;&gt;"",G13&lt;&gt;""),(G7-G13)/(G9),""))</f>
        <v>7.928443867499313</v>
      </c>
      <c r="H14" s="17"/>
      <c r="I14" s="18" t="s">
        <v>7</v>
      </c>
      <c r="J14" s="41">
        <f>IF(G14&lt;&gt;"",(MIN(O6,O7)*2),"")</f>
        <v>2.1731505484012814E-12</v>
      </c>
      <c r="K14" s="19"/>
      <c r="L14" s="60"/>
      <c r="M14" s="1"/>
    </row>
    <row r="15" spans="1:15" ht="16" customHeight="1" x14ac:dyDescent="0.15">
      <c r="A15" s="1"/>
      <c r="B15" s="107">
        <f>IF(AND(Data!$N$11=1,Data!B11&lt;&gt;""),Data!B11,IF(AND(Data!$N$11=2,Data!C11&lt;&gt;""),Data!C11,IF(AND(Data!$N$11=3,Data!D11&lt;&gt;""),Data!D11,IF(AND(Data!$N$11=4,Data!E11&lt;&gt;""),Data!E11,IF(AND(Data!$N$11=5,Data!F11&lt;&gt;""),Data!F11,IF(AND(Data!$N$11=6,Data!G11&lt;&gt;""),Data!G11,IF(AND(Data!$N$11=7,Data!H11&lt;&gt;""),Data!H11,IF(AND(Data!$N$11=8,Data!I11&lt;&gt;""),Data!I11,IF(AND(Data!$N$11=9,Data!J11&lt;&gt;""),Data!J11,IF(AND(Data!$N$11=10,Data!K11&lt;&gt;""),Data!K11,""))))))))))</f>
        <v>111</v>
      </c>
      <c r="C15" s="107">
        <f>IF(AND(Data!$N$12=1,Data!B11&lt;&gt;""),Data!B11,IF(AND(Data!$N$12=2,Data!C11&lt;&gt;""),Data!C11,IF(AND(Data!$N$12=3,Data!D11&lt;&gt;""),Data!D11,IF(AND(Data!$N$12=4,Data!E11&lt;&gt;""),Data!E11,IF(AND(Data!$N$12=5,Data!F11&lt;&gt;""),Data!F11,IF(AND(Data!$N$12=6,Data!G11&lt;&gt;""),Data!G11,IF(AND(Data!$N$12=7,Data!H11&lt;&gt;""),Data!H11,IF(AND(Data!$N$12=8,Data!I11&lt;&gt;""),Data!I11,IF(AND(Data!$N$12=9,Data!J11&lt;&gt;""),Data!J11,IF(AND(Data!$N$12=10,Data!K11&lt;&gt;""),Data!K11,""))))))))))</f>
        <v>108</v>
      </c>
      <c r="D15" s="97">
        <f t="shared" si="0"/>
        <v>3</v>
      </c>
      <c r="E15" s="1"/>
      <c r="F15" s="16" t="s">
        <v>74</v>
      </c>
      <c r="G15" s="41">
        <f>IF(AND(H6&lt;&gt;"",H7&lt;&gt;"",H8&lt;&gt;"",G14&lt;&gt;"",G14&lt;0),-TINV(J15,O8-1),IF(AND(H6&lt;&gt;"",H7&lt;&gt;"",H8&lt;&gt;"",G14&lt;&gt;"",G14&gt;=0),TINV(J15,O8-1),IF(AND(G6&lt;&gt;"",G7&lt;&gt;"",G8&lt;&gt;"",G14&lt;&gt;"",G14&lt;0),-TINV(J15,O8-1),IF(AND(G6&lt;&gt;"",G7&lt;&gt;"",G8&lt;&gt;"",G14&lt;&gt;"",G14&gt;=0),TINV(J15,O8-1),""))))</f>
        <v>1.982173483307728</v>
      </c>
      <c r="H15" s="21"/>
      <c r="I15" s="16" t="s">
        <v>9</v>
      </c>
      <c r="J15" s="35">
        <v>0.05</v>
      </c>
      <c r="K15" s="22"/>
      <c r="L15" s="10"/>
      <c r="M15" s="1"/>
      <c r="N15" s="1"/>
    </row>
    <row r="16" spans="1:15" ht="14" x14ac:dyDescent="0.15">
      <c r="A16" s="1"/>
      <c r="B16" s="107">
        <f>IF(AND(Data!$N$11=1,Data!B12&lt;&gt;""),Data!B12,IF(AND(Data!$N$11=2,Data!C12&lt;&gt;""),Data!C12,IF(AND(Data!$N$11=3,Data!D12&lt;&gt;""),Data!D12,IF(AND(Data!$N$11=4,Data!E12&lt;&gt;""),Data!E12,IF(AND(Data!$N$11=5,Data!F12&lt;&gt;""),Data!F12,IF(AND(Data!$N$11=6,Data!G12&lt;&gt;""),Data!G12,IF(AND(Data!$N$11=7,Data!H12&lt;&gt;""),Data!H12,IF(AND(Data!$N$11=8,Data!I12&lt;&gt;""),Data!I12,IF(AND(Data!$N$11=9,Data!J12&lt;&gt;""),Data!J12,IF(AND(Data!$N$11=10,Data!K12&lt;&gt;""),Data!K12,""))))))))))</f>
        <v>132</v>
      </c>
      <c r="C16" s="107">
        <f>IF(AND(Data!$N$12=1,Data!B12&lt;&gt;""),Data!B12,IF(AND(Data!$N$12=2,Data!C12&lt;&gt;""),Data!C12,IF(AND(Data!$N$12=3,Data!D12&lt;&gt;""),Data!D12,IF(AND(Data!$N$12=4,Data!E12&lt;&gt;""),Data!E12,IF(AND(Data!$N$12=5,Data!F12&lt;&gt;""),Data!F12,IF(AND(Data!$N$12=6,Data!G12&lt;&gt;""),Data!G12,IF(AND(Data!$N$12=7,Data!H12&lt;&gt;""),Data!H12,IF(AND(Data!$N$12=8,Data!I12&lt;&gt;""),Data!I12,IF(AND(Data!$N$12=9,Data!J12&lt;&gt;""),Data!J12,IF(AND(Data!$N$12=10,Data!K12&lt;&gt;""),Data!K12,""))))))))))</f>
        <v>128</v>
      </c>
      <c r="D16" s="97">
        <f t="shared" si="0"/>
        <v>4</v>
      </c>
      <c r="E16" s="1"/>
      <c r="F16" s="8"/>
      <c r="G16" s="8"/>
      <c r="H16" s="21"/>
      <c r="I16" s="8"/>
      <c r="J16" s="8"/>
      <c r="K16" s="22"/>
      <c r="L16" s="14"/>
      <c r="M16" s="1"/>
      <c r="N16" s="1"/>
      <c r="O16" s="1"/>
    </row>
    <row r="17" spans="1:15" ht="14" x14ac:dyDescent="0.15">
      <c r="A17" s="1"/>
      <c r="B17" s="107">
        <f>IF(AND(Data!$N$11=1,Data!B13&lt;&gt;""),Data!B13,IF(AND(Data!$N$11=2,Data!C13&lt;&gt;""),Data!C13,IF(AND(Data!$N$11=3,Data!D13&lt;&gt;""),Data!D13,IF(AND(Data!$N$11=4,Data!E13&lt;&gt;""),Data!E13,IF(AND(Data!$N$11=5,Data!F13&lt;&gt;""),Data!F13,IF(AND(Data!$N$11=6,Data!G13&lt;&gt;""),Data!G13,IF(AND(Data!$N$11=7,Data!H13&lt;&gt;""),Data!H13,IF(AND(Data!$N$11=8,Data!I13&lt;&gt;""),Data!I13,IF(AND(Data!$N$11=9,Data!J13&lt;&gt;""),Data!J13,IF(AND(Data!$N$11=10,Data!K13&lt;&gt;""),Data!K13,""))))))))))</f>
        <v>105</v>
      </c>
      <c r="C17" s="107">
        <f>IF(AND(Data!$N$12=1,Data!B13&lt;&gt;""),Data!B13,IF(AND(Data!$N$12=2,Data!C13&lt;&gt;""),Data!C13,IF(AND(Data!$N$12=3,Data!D13&lt;&gt;""),Data!D13,IF(AND(Data!$N$12=4,Data!E13&lt;&gt;""),Data!E13,IF(AND(Data!$N$12=5,Data!F13&lt;&gt;""),Data!F13,IF(AND(Data!$N$12=6,Data!G13&lt;&gt;""),Data!G13,IF(AND(Data!$N$12=7,Data!H13&lt;&gt;""),Data!H13,IF(AND(Data!$N$12=8,Data!I13&lt;&gt;""),Data!I13,IF(AND(Data!$N$12=9,Data!J13&lt;&gt;""),Data!J13,IF(AND(Data!$N$12=10,Data!K13&lt;&gt;""),Data!K13,""))))))))))</f>
        <v>104</v>
      </c>
      <c r="D17" s="97">
        <f t="shared" si="0"/>
        <v>1</v>
      </c>
      <c r="E17" s="1"/>
      <c r="F17" s="16" t="s">
        <v>5</v>
      </c>
      <c r="G17" s="106" t="str">
        <f>IF(AND(J14&lt;&gt;"",J14&lt;J15),"Yes",IF(AND(J14&lt;&gt;"",J14&gt;J15),"No",""))</f>
        <v>Yes</v>
      </c>
      <c r="H17" s="21"/>
      <c r="I17" s="8"/>
      <c r="J17" s="8"/>
      <c r="K17" s="22"/>
      <c r="L17" s="14"/>
      <c r="M17" s="1"/>
    </row>
    <row r="18" spans="1:15" ht="14" x14ac:dyDescent="0.15">
      <c r="A18" s="1"/>
      <c r="B18" s="107">
        <f>IF(AND(Data!$N$11=1,Data!B14&lt;&gt;""),Data!B14,IF(AND(Data!$N$11=2,Data!C14&lt;&gt;""),Data!C14,IF(AND(Data!$N$11=3,Data!D14&lt;&gt;""),Data!D14,IF(AND(Data!$N$11=4,Data!E14&lt;&gt;""),Data!E14,IF(AND(Data!$N$11=5,Data!F14&lt;&gt;""),Data!F14,IF(AND(Data!$N$11=6,Data!G14&lt;&gt;""),Data!G14,IF(AND(Data!$N$11=7,Data!H14&lt;&gt;""),Data!H14,IF(AND(Data!$N$11=8,Data!I14&lt;&gt;""),Data!I14,IF(AND(Data!$N$11=9,Data!J14&lt;&gt;""),Data!J14,IF(AND(Data!$N$11=10,Data!K14&lt;&gt;""),Data!K14,""))))))))))</f>
        <v>94</v>
      </c>
      <c r="C18" s="107">
        <f>IF(AND(Data!$N$12=1,Data!B14&lt;&gt;""),Data!B14,IF(AND(Data!$N$12=2,Data!C14&lt;&gt;""),Data!C14,IF(AND(Data!$N$12=3,Data!D14&lt;&gt;""),Data!D14,IF(AND(Data!$N$12=4,Data!E14&lt;&gt;""),Data!E14,IF(AND(Data!$N$12=5,Data!F14&lt;&gt;""),Data!F14,IF(AND(Data!$N$12=6,Data!G14&lt;&gt;""),Data!G14,IF(AND(Data!$N$12=7,Data!H14&lt;&gt;""),Data!H14,IF(AND(Data!$N$12=8,Data!I14&lt;&gt;""),Data!I14,IF(AND(Data!$N$12=9,Data!J14&lt;&gt;""),Data!J14,IF(AND(Data!$N$12=10,Data!K14&lt;&gt;""),Data!K14,""))))))))))</f>
        <v>92</v>
      </c>
      <c r="D18" s="97">
        <f t="shared" si="0"/>
        <v>2</v>
      </c>
      <c r="E18" s="1"/>
      <c r="F18" s="10"/>
      <c r="G18" s="10"/>
      <c r="H18" s="10"/>
      <c r="I18" s="23"/>
      <c r="J18" s="23"/>
      <c r="K18" s="23"/>
      <c r="L18" s="23"/>
      <c r="M18" s="1"/>
      <c r="N18" s="1"/>
    </row>
    <row r="19" spans="1:15" ht="14" x14ac:dyDescent="0.15">
      <c r="A19" s="1"/>
      <c r="B19" s="107">
        <f>IF(AND(Data!$N$11=1,Data!B15&lt;&gt;""),Data!B15,IF(AND(Data!$N$11=2,Data!C15&lt;&gt;""),Data!C15,IF(AND(Data!$N$11=3,Data!D15&lt;&gt;""),Data!D15,IF(AND(Data!$N$11=4,Data!E15&lt;&gt;""),Data!E15,IF(AND(Data!$N$11=5,Data!F15&lt;&gt;""),Data!F15,IF(AND(Data!$N$11=6,Data!G15&lt;&gt;""),Data!G15,IF(AND(Data!$N$11=7,Data!H15&lt;&gt;""),Data!H15,IF(AND(Data!$N$11=8,Data!I15&lt;&gt;""),Data!I15,IF(AND(Data!$N$11=9,Data!J15&lt;&gt;""),Data!J15,IF(AND(Data!$N$11=10,Data!K15&lt;&gt;""),Data!K15,""))))))))))</f>
        <v>63</v>
      </c>
      <c r="C19" s="107">
        <f>IF(AND(Data!$N$12=1,Data!B15&lt;&gt;""),Data!B15,IF(AND(Data!$N$12=2,Data!C15&lt;&gt;""),Data!C15,IF(AND(Data!$N$12=3,Data!D15&lt;&gt;""),Data!D15,IF(AND(Data!$N$12=4,Data!E15&lt;&gt;""),Data!E15,IF(AND(Data!$N$12=5,Data!F15&lt;&gt;""),Data!F15,IF(AND(Data!$N$12=6,Data!G15&lt;&gt;""),Data!G15,IF(AND(Data!$N$12=7,Data!H15&lt;&gt;""),Data!H15,IF(AND(Data!$N$12=8,Data!I15&lt;&gt;""),Data!I15,IF(AND(Data!$N$12=9,Data!J15&lt;&gt;""),Data!J15,IF(AND(Data!$N$12=10,Data!K15&lt;&gt;""),Data!K15,""))))))))))</f>
        <v>62</v>
      </c>
      <c r="D19" s="97">
        <f t="shared" si="0"/>
        <v>1</v>
      </c>
      <c r="E19" s="1"/>
      <c r="F19" s="212" t="str">
        <f>IF(G17="Yes","The sample mean is significantly","")</f>
        <v>The sample mean is significantly</v>
      </c>
      <c r="G19" s="213"/>
      <c r="H19" s="27" t="str">
        <f>IF(AND(G17="Yes",G14&gt;0),"GREATER",IF(AND(G17="Yes",G14&lt;0),"LESS",""))</f>
        <v>GREATER</v>
      </c>
      <c r="I19" s="28" t="str">
        <f>IF(G17="Yes","than the test value.","")</f>
        <v>than the test value.</v>
      </c>
      <c r="J19" s="29"/>
      <c r="K19" s="22"/>
      <c r="L19" s="14"/>
      <c r="M19" s="6"/>
      <c r="N19" s="5"/>
      <c r="O19" s="1"/>
    </row>
    <row r="20" spans="1:15" ht="14" x14ac:dyDescent="0.15">
      <c r="A20" s="1"/>
      <c r="B20" s="107">
        <f>IF(AND(Data!$N$11=1,Data!B16&lt;&gt;""),Data!B16,IF(AND(Data!$N$11=2,Data!C16&lt;&gt;""),Data!C16,IF(AND(Data!$N$11=3,Data!D16&lt;&gt;""),Data!D16,IF(AND(Data!$N$11=4,Data!E16&lt;&gt;""),Data!E16,IF(AND(Data!$N$11=5,Data!F16&lt;&gt;""),Data!F16,IF(AND(Data!$N$11=6,Data!G16&lt;&gt;""),Data!G16,IF(AND(Data!$N$11=7,Data!H16&lt;&gt;""),Data!H16,IF(AND(Data!$N$11=8,Data!I16&lt;&gt;""),Data!I16,IF(AND(Data!$N$11=9,Data!J16&lt;&gt;""),Data!J16,IF(AND(Data!$N$11=10,Data!K16&lt;&gt;""),Data!K16,""))))))))))</f>
        <v>99</v>
      </c>
      <c r="C20" s="107">
        <f>IF(AND(Data!$N$12=1,Data!B16&lt;&gt;""),Data!B16,IF(AND(Data!$N$12=2,Data!C16&lt;&gt;""),Data!C16,IF(AND(Data!$N$12=3,Data!D16&lt;&gt;""),Data!D16,IF(AND(Data!$N$12=4,Data!E16&lt;&gt;""),Data!E16,IF(AND(Data!$N$12=5,Data!F16&lt;&gt;""),Data!F16,IF(AND(Data!$N$12=6,Data!G16&lt;&gt;""),Data!G16,IF(AND(Data!$N$12=7,Data!H16&lt;&gt;""),Data!H16,IF(AND(Data!$N$12=8,Data!I16&lt;&gt;""),Data!I16,IF(AND(Data!$N$12=9,Data!J16&lt;&gt;""),Data!J16,IF(AND(Data!$N$12=10,Data!K16&lt;&gt;""),Data!K16,""))))))))))</f>
        <v>98</v>
      </c>
      <c r="D20" s="97">
        <f t="shared" si="0"/>
        <v>1</v>
      </c>
      <c r="E20" s="1"/>
      <c r="F20" s="10"/>
      <c r="G20" s="10"/>
      <c r="H20" s="11"/>
      <c r="I20" s="23"/>
      <c r="J20" s="23"/>
      <c r="K20" s="22"/>
      <c r="L20" s="14"/>
      <c r="M20" s="1"/>
      <c r="N20" s="1"/>
    </row>
    <row r="21" spans="1:15" ht="14" x14ac:dyDescent="0.15">
      <c r="A21" s="1"/>
      <c r="B21" s="107">
        <f>IF(AND(Data!$N$11=1,Data!B17&lt;&gt;""),Data!B17,IF(AND(Data!$N$11=2,Data!C17&lt;&gt;""),Data!C17,IF(AND(Data!$N$11=3,Data!D17&lt;&gt;""),Data!D17,IF(AND(Data!$N$11=4,Data!E17&lt;&gt;""),Data!E17,IF(AND(Data!$N$11=5,Data!F17&lt;&gt;""),Data!F17,IF(AND(Data!$N$11=6,Data!G17&lt;&gt;""),Data!G17,IF(AND(Data!$N$11=7,Data!H17&lt;&gt;""),Data!H17,IF(AND(Data!$N$11=8,Data!I17&lt;&gt;""),Data!I17,IF(AND(Data!$N$11=9,Data!J17&lt;&gt;""),Data!J17,IF(AND(Data!$N$11=10,Data!K17&lt;&gt;""),Data!K17,""))))))))))</f>
        <v>99</v>
      </c>
      <c r="C21" s="107">
        <f>IF(AND(Data!$N$12=1,Data!B17&lt;&gt;""),Data!B17,IF(AND(Data!$N$12=2,Data!C17&lt;&gt;""),Data!C17,IF(AND(Data!$N$12=3,Data!D17&lt;&gt;""),Data!D17,IF(AND(Data!$N$12=4,Data!E17&lt;&gt;""),Data!E17,IF(AND(Data!$N$12=5,Data!F17&lt;&gt;""),Data!F17,IF(AND(Data!$N$12=6,Data!G17&lt;&gt;""),Data!G17,IF(AND(Data!$N$12=7,Data!H17&lt;&gt;""),Data!H17,IF(AND(Data!$N$12=8,Data!I17&lt;&gt;""),Data!I17,IF(AND(Data!$N$12=9,Data!J17&lt;&gt;""),Data!J17,IF(AND(Data!$N$12=10,Data!K17&lt;&gt;""),Data!K17,""))))))))))</f>
        <v>97</v>
      </c>
      <c r="D21" s="97">
        <f t="shared" si="0"/>
        <v>2</v>
      </c>
      <c r="E21" s="1"/>
      <c r="F21" s="214" t="str">
        <f>IF(AND(H6&lt;&gt;"",H8&lt;&gt;"",G17="Yes",G14&gt;0),"  Reject Null: The population mean difference is probably greater than the test value.",IF(AND(H6&lt;&gt;"",H8&lt;&gt;"",G17="Yes",G14&lt;0),"   Reject Null: The population mean difference is probably less than the test value.",IF(AND(H6&lt;&gt;"",H8&lt;&gt;"",G17="No"),"Do Not Reject Null: The population mean difference may be close to the test value.",IF(AND(G6&lt;&gt;"",G13&lt;&gt;"",G17="Yes",G14&gt;0),"  Reject Null: The population mean difference is probably greater than the test value.",IF(AND(G6&lt;&gt;"",G13&lt;&gt;"",G17="Yes",G14&lt;0),"   Reject Null: The population mean difference is probably less than the test value.",IF(AND(G6&lt;&gt;"",G13&lt;&gt;"",G17="No"),"Do Not Reject Null: The population mean difference may be close to the test value.",""))))))</f>
        <v xml:space="preserve">  Reject Null: The population mean difference is probably greater than the test value.</v>
      </c>
      <c r="G21" s="234"/>
      <c r="H21" s="234"/>
      <c r="I21" s="234"/>
      <c r="J21" s="235"/>
      <c r="L21" s="1"/>
      <c r="M21" s="1"/>
      <c r="N21" s="1"/>
    </row>
    <row r="22" spans="1:15" ht="14" x14ac:dyDescent="0.15">
      <c r="B22" s="107">
        <f>IF(AND(Data!$N$11=1,Data!B18&lt;&gt;""),Data!B18,IF(AND(Data!$N$11=2,Data!C18&lt;&gt;""),Data!C18,IF(AND(Data!$N$11=3,Data!D18&lt;&gt;""),Data!D18,IF(AND(Data!$N$11=4,Data!E18&lt;&gt;""),Data!E18,IF(AND(Data!$N$11=5,Data!F18&lt;&gt;""),Data!F18,IF(AND(Data!$N$11=6,Data!G18&lt;&gt;""),Data!G18,IF(AND(Data!$N$11=7,Data!H18&lt;&gt;""),Data!H18,IF(AND(Data!$N$11=8,Data!I18&lt;&gt;""),Data!I18,IF(AND(Data!$N$11=9,Data!J18&lt;&gt;""),Data!J18,IF(AND(Data!$N$11=10,Data!K18&lt;&gt;""),Data!K18,""))))))))))</f>
        <v>63</v>
      </c>
      <c r="C22" s="107">
        <f>IF(AND(Data!$N$12=1,Data!B18&lt;&gt;""),Data!B18,IF(AND(Data!$N$12=2,Data!C18&lt;&gt;""),Data!C18,IF(AND(Data!$N$12=3,Data!D18&lt;&gt;""),Data!D18,IF(AND(Data!$N$12=4,Data!E18&lt;&gt;""),Data!E18,IF(AND(Data!$N$12=5,Data!F18&lt;&gt;""),Data!F18,IF(AND(Data!$N$12=6,Data!G18&lt;&gt;""),Data!G18,IF(AND(Data!$N$12=7,Data!H18&lt;&gt;""),Data!H18,IF(AND(Data!$N$12=8,Data!I18&lt;&gt;""),Data!I18,IF(AND(Data!$N$12=9,Data!J18&lt;&gt;""),Data!J18,IF(AND(Data!$N$12=10,Data!K18&lt;&gt;""),Data!K18,""))))))))))</f>
        <v>61</v>
      </c>
      <c r="D22" s="97">
        <f t="shared" si="0"/>
        <v>2</v>
      </c>
      <c r="F22" s="236"/>
      <c r="G22" s="237"/>
      <c r="H22" s="237"/>
      <c r="I22" s="237"/>
      <c r="J22" s="238"/>
    </row>
    <row r="23" spans="1:15" ht="14" x14ac:dyDescent="0.15">
      <c r="B23" s="107">
        <f>IF(AND(Data!$N$11=1,Data!B19&lt;&gt;""),Data!B19,IF(AND(Data!$N$11=2,Data!C19&lt;&gt;""),Data!C19,IF(AND(Data!$N$11=3,Data!D19&lt;&gt;""),Data!D19,IF(AND(Data!$N$11=4,Data!E19&lt;&gt;""),Data!E19,IF(AND(Data!$N$11=5,Data!F19&lt;&gt;""),Data!F19,IF(AND(Data!$N$11=6,Data!G19&lt;&gt;""),Data!G19,IF(AND(Data!$N$11=7,Data!H19&lt;&gt;""),Data!H19,IF(AND(Data!$N$11=8,Data!I19&lt;&gt;""),Data!I19,IF(AND(Data!$N$11=9,Data!J19&lt;&gt;""),Data!J19,IF(AND(Data!$N$11=10,Data!K19&lt;&gt;""),Data!K19,""))))))))))</f>
        <v>63</v>
      </c>
      <c r="C23" s="107">
        <f>IF(AND(Data!$N$12=1,Data!B19&lt;&gt;""),Data!B19,IF(AND(Data!$N$12=2,Data!C19&lt;&gt;""),Data!C19,IF(AND(Data!$N$12=3,Data!D19&lt;&gt;""),Data!D19,IF(AND(Data!$N$12=4,Data!E19&lt;&gt;""),Data!E19,IF(AND(Data!$N$12=5,Data!F19&lt;&gt;""),Data!F19,IF(AND(Data!$N$12=6,Data!G19&lt;&gt;""),Data!G19,IF(AND(Data!$N$12=7,Data!H19&lt;&gt;""),Data!H19,IF(AND(Data!$N$12=8,Data!I19&lt;&gt;""),Data!I19,IF(AND(Data!$N$12=9,Data!J19&lt;&gt;""),Data!J19,IF(AND(Data!$N$12=10,Data!K19&lt;&gt;""),Data!K19,""))))))))))</f>
        <v>61</v>
      </c>
      <c r="D23" s="97">
        <f t="shared" si="0"/>
        <v>2</v>
      </c>
      <c r="F23" s="10"/>
      <c r="G23" s="10"/>
      <c r="H23" s="11"/>
      <c r="I23" s="23"/>
      <c r="J23" s="23"/>
      <c r="K23" s="22"/>
      <c r="L23" s="14"/>
    </row>
    <row r="24" spans="1:15" ht="16" x14ac:dyDescent="0.15">
      <c r="B24" s="107">
        <f>IF(AND(Data!$N$11=1,Data!B20&lt;&gt;""),Data!B20,IF(AND(Data!$N$11=2,Data!C20&lt;&gt;""),Data!C20,IF(AND(Data!$N$11=3,Data!D20&lt;&gt;""),Data!D20,IF(AND(Data!$N$11=4,Data!E20&lt;&gt;""),Data!E20,IF(AND(Data!$N$11=5,Data!F20&lt;&gt;""),Data!F20,IF(AND(Data!$N$11=6,Data!G20&lt;&gt;""),Data!G20,IF(AND(Data!$N$11=7,Data!H20&lt;&gt;""),Data!H20,IF(AND(Data!$N$11=8,Data!I20&lt;&gt;""),Data!I20,IF(AND(Data!$N$11=9,Data!J20&lt;&gt;""),Data!J20,IF(AND(Data!$N$11=10,Data!K20&lt;&gt;""),Data!K20,""))))))))))</f>
        <v>101</v>
      </c>
      <c r="C24" s="107">
        <f>IF(AND(Data!$N$12=1,Data!B20&lt;&gt;""),Data!B20,IF(AND(Data!$N$12=2,Data!C20&lt;&gt;""),Data!C20,IF(AND(Data!$N$12=3,Data!D20&lt;&gt;""),Data!D20,IF(AND(Data!$N$12=4,Data!E20&lt;&gt;""),Data!E20,IF(AND(Data!$N$12=5,Data!F20&lt;&gt;""),Data!F20,IF(AND(Data!$N$12=6,Data!G20&lt;&gt;""),Data!G20,IF(AND(Data!$N$12=7,Data!H20&lt;&gt;""),Data!H20,IF(AND(Data!$N$12=8,Data!I20&lt;&gt;""),Data!I20,IF(AND(Data!$N$12=9,Data!J20&lt;&gt;""),Data!J20,IF(AND(Data!$N$12=10,Data!K20&lt;&gt;""),Data!K20,""))))))))))</f>
        <v>101</v>
      </c>
      <c r="D24" s="97">
        <f t="shared" si="0"/>
        <v>0</v>
      </c>
      <c r="F24" s="16" t="s">
        <v>0</v>
      </c>
      <c r="G24" s="61" t="s">
        <v>36</v>
      </c>
      <c r="H24" s="104"/>
      <c r="I24" s="18" t="s">
        <v>31</v>
      </c>
      <c r="J24" s="65"/>
      <c r="K24" s="239" t="s">
        <v>1</v>
      </c>
      <c r="L24" s="233"/>
      <c r="O24" s="1"/>
    </row>
    <row r="25" spans="1:15" ht="14" x14ac:dyDescent="0.15">
      <c r="B25" s="107">
        <f>IF(AND(Data!$N$11=1,Data!B21&lt;&gt;""),Data!B21,IF(AND(Data!$N$11=2,Data!C21&lt;&gt;""),Data!C21,IF(AND(Data!$N$11=3,Data!D21&lt;&gt;""),Data!D21,IF(AND(Data!$N$11=4,Data!E21&lt;&gt;""),Data!E21,IF(AND(Data!$N$11=5,Data!F21&lt;&gt;""),Data!F21,IF(AND(Data!$N$11=6,Data!G21&lt;&gt;""),Data!G21,IF(AND(Data!$N$11=7,Data!H21&lt;&gt;""),Data!H21,IF(AND(Data!$N$11=8,Data!I21&lt;&gt;""),Data!I21,IF(AND(Data!$N$11=9,Data!J21&lt;&gt;""),Data!J21,IF(AND(Data!$N$11=10,Data!K21&lt;&gt;""),Data!K21,""))))))))))</f>
        <v>81</v>
      </c>
      <c r="C25" s="107">
        <f>IF(AND(Data!$N$12=1,Data!B21&lt;&gt;""),Data!B21,IF(AND(Data!$N$12=2,Data!C21&lt;&gt;""),Data!C21,IF(AND(Data!$N$12=3,Data!D21&lt;&gt;""),Data!D21,IF(AND(Data!$N$12=4,Data!E21&lt;&gt;""),Data!E21,IF(AND(Data!$N$12=5,Data!F21&lt;&gt;""),Data!F21,IF(AND(Data!$N$12=6,Data!G21&lt;&gt;""),Data!G21,IF(AND(Data!$N$12=7,Data!H21&lt;&gt;""),Data!H21,IF(AND(Data!$N$12=8,Data!I21&lt;&gt;""),Data!I21,IF(AND(Data!$N$12=9,Data!J21&lt;&gt;""),Data!J21,IF(AND(Data!$N$12=10,Data!K21&lt;&gt;""),Data!K21,""))))))))))</f>
        <v>79</v>
      </c>
      <c r="D25" s="97">
        <f t="shared" si="0"/>
        <v>2</v>
      </c>
      <c r="F25" s="26">
        <v>0.95</v>
      </c>
      <c r="G25" s="46">
        <f>IF(AND(H6&lt;&gt;"",H7&lt;&gt;"",H8&lt;&gt;""),H7,IF(AND(G6&lt;&gt;"",G7&lt;&gt;"",G8&lt;&gt;""),G7,""))</f>
        <v>1.963302752293578</v>
      </c>
      <c r="H25" s="45" t="s">
        <v>2</v>
      </c>
      <c r="I25" s="46">
        <f>IF(AND(H6&lt;&gt;"",H7&lt;&gt;"",H8&lt;&gt;""),TINV(1-F25,H6-1)*G9,IF(AND(G6&lt;&gt;"",G7&lt;&gt;"",G8&lt;&gt;""),TINV(1-F25,G6-1)*G9,""))</f>
        <v>0.49084116887729839</v>
      </c>
      <c r="J25" s="46" t="s">
        <v>3</v>
      </c>
      <c r="K25" s="39">
        <f>IF(AND(G25&lt;&gt;"",I25&lt;&gt;""),G25-I25,"")</f>
        <v>1.4724615834162795</v>
      </c>
      <c r="L25" s="39">
        <f>IF(K25&lt;&gt;"",G25+I25,"")</f>
        <v>2.4541439211708762</v>
      </c>
    </row>
    <row r="26" spans="1:15" ht="14" x14ac:dyDescent="0.15">
      <c r="B26" s="107">
        <f>IF(AND(Data!$N$11=1,Data!B22&lt;&gt;""),Data!B22,IF(AND(Data!$N$11=2,Data!C22&lt;&gt;""),Data!C22,IF(AND(Data!$N$11=3,Data!D22&lt;&gt;""),Data!D22,IF(AND(Data!$N$11=4,Data!E22&lt;&gt;""),Data!E22,IF(AND(Data!$N$11=5,Data!F22&lt;&gt;""),Data!F22,IF(AND(Data!$N$11=6,Data!G22&lt;&gt;""),Data!G22,IF(AND(Data!$N$11=7,Data!H22&lt;&gt;""),Data!H22,IF(AND(Data!$N$11=8,Data!I22&lt;&gt;""),Data!I22,IF(AND(Data!$N$11=9,Data!J22&lt;&gt;""),Data!J22,IF(AND(Data!$N$11=10,Data!K22&lt;&gt;""),Data!K22,""))))))))))</f>
        <v>117</v>
      </c>
      <c r="C26" s="107">
        <f>IF(AND(Data!$N$12=1,Data!B22&lt;&gt;""),Data!B22,IF(AND(Data!$N$12=2,Data!C22&lt;&gt;""),Data!C22,IF(AND(Data!$N$12=3,Data!D22&lt;&gt;""),Data!D22,IF(AND(Data!$N$12=4,Data!E22&lt;&gt;""),Data!E22,IF(AND(Data!$N$12=5,Data!F22&lt;&gt;""),Data!F22,IF(AND(Data!$N$12=6,Data!G22&lt;&gt;""),Data!G22,IF(AND(Data!$N$12=7,Data!H22&lt;&gt;""),Data!H22,IF(AND(Data!$N$12=8,Data!I22&lt;&gt;""),Data!I22,IF(AND(Data!$N$12=9,Data!J22&lt;&gt;""),Data!J22,IF(AND(Data!$N$12=10,Data!K22&lt;&gt;""),Data!K22,""))))))))))</f>
        <v>119</v>
      </c>
      <c r="D26" s="97">
        <f t="shared" si="0"/>
        <v>-2</v>
      </c>
      <c r="F26" s="8"/>
      <c r="G26" s="8"/>
      <c r="H26" s="8"/>
      <c r="I26" s="8"/>
      <c r="J26" s="8"/>
      <c r="K26" s="8"/>
      <c r="L26" s="8"/>
    </row>
    <row r="27" spans="1:15" ht="18" x14ac:dyDescent="0.15">
      <c r="B27" s="107">
        <f>IF(AND(Data!$N$11=1,Data!B23&lt;&gt;""),Data!B23,IF(AND(Data!$N$11=2,Data!C23&lt;&gt;""),Data!C23,IF(AND(Data!$N$11=3,Data!D23&lt;&gt;""),Data!D23,IF(AND(Data!$N$11=4,Data!E23&lt;&gt;""),Data!E23,IF(AND(Data!$N$11=5,Data!F23&lt;&gt;""),Data!F23,IF(AND(Data!$N$11=6,Data!G23&lt;&gt;""),Data!G23,IF(AND(Data!$N$11=7,Data!H23&lt;&gt;""),Data!H23,IF(AND(Data!$N$11=8,Data!I23&lt;&gt;""),Data!I23,IF(AND(Data!$N$11=9,Data!J23&lt;&gt;""),Data!J23,IF(AND(Data!$N$11=10,Data!K23&lt;&gt;""),Data!K23,""))))))))))</f>
        <v>126</v>
      </c>
      <c r="C27" s="107">
        <f>IF(AND(Data!$N$12=1,Data!B23&lt;&gt;""),Data!B23,IF(AND(Data!$N$12=2,Data!C23&lt;&gt;""),Data!C23,IF(AND(Data!$N$12=3,Data!D23&lt;&gt;""),Data!D23,IF(AND(Data!$N$12=4,Data!E23&lt;&gt;""),Data!E23,IF(AND(Data!$N$12=5,Data!F23&lt;&gt;""),Data!F23,IF(AND(Data!$N$12=6,Data!G23&lt;&gt;""),Data!G23,IF(AND(Data!$N$12=7,Data!H23&lt;&gt;""),Data!H23,IF(AND(Data!$N$12=8,Data!I23&lt;&gt;""),Data!I23,IF(AND(Data!$N$12=9,Data!J23&lt;&gt;""),Data!J23,IF(AND(Data!$N$12=10,Data!K23&lt;&gt;""),Data!K23,""))))))))))</f>
        <v>124</v>
      </c>
      <c r="D27" s="97">
        <f t="shared" si="0"/>
        <v>2</v>
      </c>
      <c r="F27" s="229" t="str">
        <f>IF(AND(G6&lt;&gt;"",G7&lt;&gt;"",G8&lt;&gt;"",G13&lt;&gt;"",G13&gt;K25,G13&lt;L25),"The test value is within the confidence interval.",IF(AND(G6&lt;&gt;"",G7&lt;&gt;"",G8&lt;&gt;"",G13&lt;&gt;"",G13&lt;K25),"The test value is not witihn the confidence interval.",IF(AND(G6&lt;&gt;"",G7&lt;&gt;"",G8&lt;&gt;"",G13&lt;&gt;"",G13&gt;L25),"The test value is not witihn the confidence interval.",IF(AND(H6&lt;&gt;"",H7&lt;&gt;"",H8&lt;&gt;"",G13&lt;&gt;"",G13&gt;K25,G13&lt;L25),"The test value is within the confidence interval.",IF(AND(H6&lt;&gt;"",H7&lt;&gt;"",H8&lt;&gt;"",G13&lt;&gt;"",G13&lt;K25),"The test value is not witihn the confidence interval.",IF(AND(H6&lt;&gt;"",H7&lt;&gt;"",H8&lt;&gt;"",G13&lt;&gt;"",G13&gt;L25),"The test value is not witihn the confidence interval.",""))))))</f>
        <v>The test value is not witihn the confidence interval.</v>
      </c>
      <c r="G27" s="230"/>
      <c r="H27" s="230"/>
      <c r="I27" s="230"/>
      <c r="J27" s="47"/>
      <c r="K27" s="62" t="s">
        <v>35</v>
      </c>
      <c r="L27" s="40">
        <f>IF(AND(H6&lt;&gt;"",H7&lt;&gt;"",H8&lt;&gt;"",G13&lt;&gt;""),G13,IF(AND(G6&lt;&gt;"",G7&lt;&gt;"",G8&lt;&gt;"",G13&lt;&gt;""),G13,""))</f>
        <v>0</v>
      </c>
      <c r="O27" s="1"/>
    </row>
    <row r="28" spans="1:15" ht="14" x14ac:dyDescent="0.15">
      <c r="B28" s="107">
        <f>IF(AND(Data!$N$11=1,Data!B24&lt;&gt;""),Data!B24,IF(AND(Data!$N$11=2,Data!C24&lt;&gt;""),Data!C24,IF(AND(Data!$N$11=3,Data!D24&lt;&gt;""),Data!D24,IF(AND(Data!$N$11=4,Data!E24&lt;&gt;""),Data!E24,IF(AND(Data!$N$11=5,Data!F24&lt;&gt;""),Data!F24,IF(AND(Data!$N$11=6,Data!G24&lt;&gt;""),Data!G24,IF(AND(Data!$N$11=7,Data!H24&lt;&gt;""),Data!H24,IF(AND(Data!$N$11=8,Data!I24&lt;&gt;""),Data!I24,IF(AND(Data!$N$11=9,Data!J24&lt;&gt;""),Data!J24,IF(AND(Data!$N$11=10,Data!K24&lt;&gt;""),Data!K24,""))))))))))</f>
        <v>90</v>
      </c>
      <c r="C28" s="107">
        <f>IF(AND(Data!$N$12=1,Data!B24&lt;&gt;""),Data!B24,IF(AND(Data!$N$12=2,Data!C24&lt;&gt;""),Data!C24,IF(AND(Data!$N$12=3,Data!D24&lt;&gt;""),Data!D24,IF(AND(Data!$N$12=4,Data!E24&lt;&gt;""),Data!E24,IF(AND(Data!$N$12=5,Data!F24&lt;&gt;""),Data!F24,IF(AND(Data!$N$12=6,Data!G24&lt;&gt;""),Data!G24,IF(AND(Data!$N$12=7,Data!H24&lt;&gt;""),Data!H24,IF(AND(Data!$N$12=8,Data!I24&lt;&gt;""),Data!I24,IF(AND(Data!$N$12=9,Data!J24&lt;&gt;""),Data!J24,IF(AND(Data!$N$12=10,Data!K24&lt;&gt;""),Data!K24,""))))))))))</f>
        <v>88</v>
      </c>
      <c r="D28" s="97">
        <f t="shared" si="0"/>
        <v>2</v>
      </c>
      <c r="F28" s="8"/>
      <c r="G28" s="8"/>
      <c r="H28" s="8"/>
      <c r="I28" s="8"/>
      <c r="J28" s="8"/>
    </row>
    <row r="29" spans="1:15" ht="14" x14ac:dyDescent="0.15">
      <c r="B29" s="107">
        <f>IF(AND(Data!$N$11=1,Data!B25&lt;&gt;""),Data!B25,IF(AND(Data!$N$11=2,Data!C25&lt;&gt;""),Data!C25,IF(AND(Data!$N$11=3,Data!D25&lt;&gt;""),Data!D25,IF(AND(Data!$N$11=4,Data!E25&lt;&gt;""),Data!E25,IF(AND(Data!$N$11=5,Data!F25&lt;&gt;""),Data!F25,IF(AND(Data!$N$11=6,Data!G25&lt;&gt;""),Data!G25,IF(AND(Data!$N$11=7,Data!H25&lt;&gt;""),Data!H25,IF(AND(Data!$N$11=8,Data!I25&lt;&gt;""),Data!I25,IF(AND(Data!$N$11=9,Data!J25&lt;&gt;""),Data!J25,IF(AND(Data!$N$11=10,Data!K25&lt;&gt;""),Data!K25,""))))))))))</f>
        <v>90</v>
      </c>
      <c r="C29" s="107">
        <f>IF(AND(Data!$N$12=1,Data!B25&lt;&gt;""),Data!B25,IF(AND(Data!$N$12=2,Data!C25&lt;&gt;""),Data!C25,IF(AND(Data!$N$12=3,Data!D25&lt;&gt;""),Data!D25,IF(AND(Data!$N$12=4,Data!E25&lt;&gt;""),Data!E25,IF(AND(Data!$N$12=5,Data!F25&lt;&gt;""),Data!F25,IF(AND(Data!$N$12=6,Data!G25&lt;&gt;""),Data!G25,IF(AND(Data!$N$12=7,Data!H25&lt;&gt;""),Data!H25,IF(AND(Data!$N$12=8,Data!I25&lt;&gt;""),Data!I25,IF(AND(Data!$N$12=9,Data!J25&lt;&gt;""),Data!J25,IF(AND(Data!$N$12=10,Data!K25&lt;&gt;""),Data!K25,""))))))))))</f>
        <v>88</v>
      </c>
      <c r="D29" s="97">
        <f t="shared" si="0"/>
        <v>2</v>
      </c>
      <c r="F29" s="16" t="s">
        <v>27</v>
      </c>
      <c r="G29" s="80">
        <f>IF(AND(H6&lt;&gt;"",H7&lt;&gt;"",H8&lt;&gt;""),TINV((1-F25),O8-1),IF(AND(G6&lt;&gt;"",G7&lt;&gt;"",G8&lt;&gt;""),TINV((1-F25),O8-1),""))</f>
        <v>1.982173483307728</v>
      </c>
      <c r="H29" s="8"/>
      <c r="I29" s="16" t="s">
        <v>28</v>
      </c>
      <c r="J29" s="79">
        <f>IF(AND(H6&lt;&gt;"",H7&lt;&gt;"",H8&lt;&gt;"",G13&lt;&gt;""),(H7-G13)/(G9),IF(AND(G6&lt;&gt;"",G13&lt;&gt;""),(G7-G13)/(G9),""))</f>
        <v>7.928443867499313</v>
      </c>
    </row>
    <row r="30" spans="1:15" ht="14" x14ac:dyDescent="0.15">
      <c r="B30" s="107">
        <f>IF(AND(Data!$N$11=1,Data!B26&lt;&gt;""),Data!B26,IF(AND(Data!$N$11=2,Data!C26&lt;&gt;""),Data!C26,IF(AND(Data!$N$11=3,Data!D26&lt;&gt;""),Data!D26,IF(AND(Data!$N$11=4,Data!E26&lt;&gt;""),Data!E26,IF(AND(Data!$N$11=5,Data!F26&lt;&gt;""),Data!F26,IF(AND(Data!$N$11=6,Data!G26&lt;&gt;""),Data!G26,IF(AND(Data!$N$11=7,Data!H26&lt;&gt;""),Data!H26,IF(AND(Data!$N$11=8,Data!I26&lt;&gt;""),Data!I26,IF(AND(Data!$N$11=9,Data!J26&lt;&gt;""),Data!J26,IF(AND(Data!$N$11=10,Data!K26&lt;&gt;""),Data!K26,""))))))))))</f>
        <v>93</v>
      </c>
      <c r="C30" s="107">
        <f>IF(AND(Data!$N$12=1,Data!B26&lt;&gt;""),Data!B26,IF(AND(Data!$N$12=2,Data!C26&lt;&gt;""),Data!C26,IF(AND(Data!$N$12=3,Data!D26&lt;&gt;""),Data!D26,IF(AND(Data!$N$12=4,Data!E26&lt;&gt;""),Data!E26,IF(AND(Data!$N$12=5,Data!F26&lt;&gt;""),Data!F26,IF(AND(Data!$N$12=6,Data!G26&lt;&gt;""),Data!G26,IF(AND(Data!$N$12=7,Data!H26&lt;&gt;""),Data!H26,IF(AND(Data!$N$12=8,Data!I26&lt;&gt;""),Data!I26,IF(AND(Data!$N$12=9,Data!J26&lt;&gt;""),Data!J26,IF(AND(Data!$N$12=10,Data!K26&lt;&gt;""),Data!K26,""))))))))))</f>
        <v>91</v>
      </c>
      <c r="D30" s="97">
        <f t="shared" si="0"/>
        <v>2</v>
      </c>
    </row>
    <row r="31" spans="1:15" ht="14" x14ac:dyDescent="0.15">
      <c r="B31" s="107">
        <f>IF(AND(Data!$N$11=1,Data!B27&lt;&gt;""),Data!B27,IF(AND(Data!$N$11=2,Data!C27&lt;&gt;""),Data!C27,IF(AND(Data!$N$11=3,Data!D27&lt;&gt;""),Data!D27,IF(AND(Data!$N$11=4,Data!E27&lt;&gt;""),Data!E27,IF(AND(Data!$N$11=5,Data!F27&lt;&gt;""),Data!F27,IF(AND(Data!$N$11=6,Data!G27&lt;&gt;""),Data!G27,IF(AND(Data!$N$11=7,Data!H27&lt;&gt;""),Data!H27,IF(AND(Data!$N$11=8,Data!I27&lt;&gt;""),Data!I27,IF(AND(Data!$N$11=9,Data!J27&lt;&gt;""),Data!J27,IF(AND(Data!$N$11=10,Data!K27&lt;&gt;""),Data!K27,""))))))))))</f>
        <v>120</v>
      </c>
      <c r="C31" s="107">
        <f>IF(AND(Data!$N$12=1,Data!B27&lt;&gt;""),Data!B27,IF(AND(Data!$N$12=2,Data!C27&lt;&gt;""),Data!C27,IF(AND(Data!$N$12=3,Data!D27&lt;&gt;""),Data!D27,IF(AND(Data!$N$12=4,Data!E27&lt;&gt;""),Data!E27,IF(AND(Data!$N$12=5,Data!F27&lt;&gt;""),Data!F27,IF(AND(Data!$N$12=6,Data!G27&lt;&gt;""),Data!G27,IF(AND(Data!$N$12=7,Data!H27&lt;&gt;""),Data!H27,IF(AND(Data!$N$12=8,Data!I27&lt;&gt;""),Data!I27,IF(AND(Data!$N$12=9,Data!J27&lt;&gt;""),Data!J27,IF(AND(Data!$N$12=10,Data!K27&lt;&gt;""),Data!K27,""))))))))))</f>
        <v>118</v>
      </c>
      <c r="D31" s="97">
        <f t="shared" si="0"/>
        <v>2</v>
      </c>
    </row>
    <row r="32" spans="1:15" ht="14" x14ac:dyDescent="0.15">
      <c r="B32" s="107">
        <f>IF(AND(Data!$N$11=1,Data!B28&lt;&gt;""),Data!B28,IF(AND(Data!$N$11=2,Data!C28&lt;&gt;""),Data!C28,IF(AND(Data!$N$11=3,Data!D28&lt;&gt;""),Data!D28,IF(AND(Data!$N$11=4,Data!E28&lt;&gt;""),Data!E28,IF(AND(Data!$N$11=5,Data!F28&lt;&gt;""),Data!F28,IF(AND(Data!$N$11=6,Data!G28&lt;&gt;""),Data!G28,IF(AND(Data!$N$11=7,Data!H28&lt;&gt;""),Data!H28,IF(AND(Data!$N$11=8,Data!I28&lt;&gt;""),Data!I28,IF(AND(Data!$N$11=9,Data!J28&lt;&gt;""),Data!J28,IF(AND(Data!$N$11=10,Data!K28&lt;&gt;""),Data!K28,""))))))))))</f>
        <v>121</v>
      </c>
      <c r="C32" s="107">
        <f>IF(AND(Data!$N$12=1,Data!B28&lt;&gt;""),Data!B28,IF(AND(Data!$N$12=2,Data!C28&lt;&gt;""),Data!C28,IF(AND(Data!$N$12=3,Data!D28&lt;&gt;""),Data!D28,IF(AND(Data!$N$12=4,Data!E28&lt;&gt;""),Data!E28,IF(AND(Data!$N$12=5,Data!F28&lt;&gt;""),Data!F28,IF(AND(Data!$N$12=6,Data!G28&lt;&gt;""),Data!G28,IF(AND(Data!$N$12=7,Data!H28&lt;&gt;""),Data!H28,IF(AND(Data!$N$12=8,Data!I28&lt;&gt;""),Data!I28,IF(AND(Data!$N$12=9,Data!J28&lt;&gt;""),Data!J28,IF(AND(Data!$N$12=10,Data!K28&lt;&gt;""),Data!K28,""))))))))))</f>
        <v>118</v>
      </c>
      <c r="D32" s="97">
        <f t="shared" si="0"/>
        <v>3</v>
      </c>
    </row>
    <row r="33" spans="2:15" ht="14" x14ac:dyDescent="0.15">
      <c r="B33" s="107">
        <f>IF(AND(Data!$N$11=1,Data!B29&lt;&gt;""),Data!B29,IF(AND(Data!$N$11=2,Data!C29&lt;&gt;""),Data!C29,IF(AND(Data!$N$11=3,Data!D29&lt;&gt;""),Data!D29,IF(AND(Data!$N$11=4,Data!E29&lt;&gt;""),Data!E29,IF(AND(Data!$N$11=5,Data!F29&lt;&gt;""),Data!F29,IF(AND(Data!$N$11=6,Data!G29&lt;&gt;""),Data!G29,IF(AND(Data!$N$11=7,Data!H29&lt;&gt;""),Data!H29,IF(AND(Data!$N$11=8,Data!I29&lt;&gt;""),Data!I29,IF(AND(Data!$N$11=9,Data!J29&lt;&gt;""),Data!J29,IF(AND(Data!$N$11=10,Data!K29&lt;&gt;""),Data!K29,""))))))))))</f>
        <v>150</v>
      </c>
      <c r="C33" s="107">
        <f>IF(AND(Data!$N$12=1,Data!B29&lt;&gt;""),Data!B29,IF(AND(Data!$N$12=2,Data!C29&lt;&gt;""),Data!C29,IF(AND(Data!$N$12=3,Data!D29&lt;&gt;""),Data!D29,IF(AND(Data!$N$12=4,Data!E29&lt;&gt;""),Data!E29,IF(AND(Data!$N$12=5,Data!F29&lt;&gt;""),Data!F29,IF(AND(Data!$N$12=6,Data!G29&lt;&gt;""),Data!G29,IF(AND(Data!$N$12=7,Data!H29&lt;&gt;""),Data!H29,IF(AND(Data!$N$12=8,Data!I29&lt;&gt;""),Data!I29,IF(AND(Data!$N$12=9,Data!J29&lt;&gt;""),Data!J29,IF(AND(Data!$N$12=10,Data!K29&lt;&gt;""),Data!K29,""))))))))))</f>
        <v>146</v>
      </c>
      <c r="D33" s="97">
        <f t="shared" si="0"/>
        <v>4</v>
      </c>
    </row>
    <row r="34" spans="2:15" ht="14" x14ac:dyDescent="0.15">
      <c r="B34" s="107">
        <f>IF(AND(Data!$N$11=1,Data!B30&lt;&gt;""),Data!B30,IF(AND(Data!$N$11=2,Data!C30&lt;&gt;""),Data!C30,IF(AND(Data!$N$11=3,Data!D30&lt;&gt;""),Data!D30,IF(AND(Data!$N$11=4,Data!E30&lt;&gt;""),Data!E30,IF(AND(Data!$N$11=5,Data!F30&lt;&gt;""),Data!F30,IF(AND(Data!$N$11=6,Data!G30&lt;&gt;""),Data!G30,IF(AND(Data!$N$11=7,Data!H30&lt;&gt;""),Data!H30,IF(AND(Data!$N$11=8,Data!I30&lt;&gt;""),Data!I30,IF(AND(Data!$N$11=9,Data!J30&lt;&gt;""),Data!J30,IF(AND(Data!$N$11=10,Data!K30&lt;&gt;""),Data!K30,""))))))))))</f>
        <v>151</v>
      </c>
      <c r="C34" s="107">
        <f>IF(AND(Data!$N$12=1,Data!B30&lt;&gt;""),Data!B30,IF(AND(Data!$N$12=2,Data!C30&lt;&gt;""),Data!C30,IF(AND(Data!$N$12=3,Data!D30&lt;&gt;""),Data!D30,IF(AND(Data!$N$12=4,Data!E30&lt;&gt;""),Data!E30,IF(AND(Data!$N$12=5,Data!F30&lt;&gt;""),Data!F30,IF(AND(Data!$N$12=6,Data!G30&lt;&gt;""),Data!G30,IF(AND(Data!$N$12=7,Data!H30&lt;&gt;""),Data!H30,IF(AND(Data!$N$12=8,Data!I30&lt;&gt;""),Data!I30,IF(AND(Data!$N$12=9,Data!J30&lt;&gt;""),Data!J30,IF(AND(Data!$N$12=10,Data!K30&lt;&gt;""),Data!K30,""))))))))))</f>
        <v>149</v>
      </c>
      <c r="D34" s="97">
        <f t="shared" si="0"/>
        <v>2</v>
      </c>
    </row>
    <row r="35" spans="2:15" ht="14" x14ac:dyDescent="0.15">
      <c r="B35" s="107">
        <f>IF(AND(Data!$N$11=1,Data!B31&lt;&gt;""),Data!B31,IF(AND(Data!$N$11=2,Data!C31&lt;&gt;""),Data!C31,IF(AND(Data!$N$11=3,Data!D31&lt;&gt;""),Data!D31,IF(AND(Data!$N$11=4,Data!E31&lt;&gt;""),Data!E31,IF(AND(Data!$N$11=5,Data!F31&lt;&gt;""),Data!F31,IF(AND(Data!$N$11=6,Data!G31&lt;&gt;""),Data!G31,IF(AND(Data!$N$11=7,Data!H31&lt;&gt;""),Data!H31,IF(AND(Data!$N$11=8,Data!I31&lt;&gt;""),Data!I31,IF(AND(Data!$N$11=9,Data!J31&lt;&gt;""),Data!J31,IF(AND(Data!$N$11=10,Data!K31&lt;&gt;""),Data!K31,""))))))))))</f>
        <v>144</v>
      </c>
      <c r="C35" s="107">
        <f>IF(AND(Data!$N$12=1,Data!B31&lt;&gt;""),Data!B31,IF(AND(Data!$N$12=2,Data!C31&lt;&gt;""),Data!C31,IF(AND(Data!$N$12=3,Data!D31&lt;&gt;""),Data!D31,IF(AND(Data!$N$12=4,Data!E31&lt;&gt;""),Data!E31,IF(AND(Data!$N$12=5,Data!F31&lt;&gt;""),Data!F31,IF(AND(Data!$N$12=6,Data!G31&lt;&gt;""),Data!G31,IF(AND(Data!$N$12=7,Data!H31&lt;&gt;""),Data!H31,IF(AND(Data!$N$12=8,Data!I31&lt;&gt;""),Data!I31,IF(AND(Data!$N$12=9,Data!J31&lt;&gt;""),Data!J31,IF(AND(Data!$N$12=10,Data!K31&lt;&gt;""),Data!K31,""))))))))))</f>
        <v>143</v>
      </c>
      <c r="D35" s="97">
        <f t="shared" si="0"/>
        <v>1</v>
      </c>
    </row>
    <row r="36" spans="2:15" ht="14" x14ac:dyDescent="0.15">
      <c r="B36" s="107">
        <f>IF(AND(Data!$N$11=1,Data!B32&lt;&gt;""),Data!B32,IF(AND(Data!$N$11=2,Data!C32&lt;&gt;""),Data!C32,IF(AND(Data!$N$11=3,Data!D32&lt;&gt;""),Data!D32,IF(AND(Data!$N$11=4,Data!E32&lt;&gt;""),Data!E32,IF(AND(Data!$N$11=5,Data!F32&lt;&gt;""),Data!F32,IF(AND(Data!$N$11=6,Data!G32&lt;&gt;""),Data!G32,IF(AND(Data!$N$11=7,Data!H32&lt;&gt;""),Data!H32,IF(AND(Data!$N$11=8,Data!I32&lt;&gt;""),Data!I32,IF(AND(Data!$N$11=9,Data!J32&lt;&gt;""),Data!J32,IF(AND(Data!$N$11=10,Data!K32&lt;&gt;""),Data!K32,""))))))))))</f>
        <v>156</v>
      </c>
      <c r="C36" s="107">
        <f>IF(AND(Data!$N$12=1,Data!B32&lt;&gt;""),Data!B32,IF(AND(Data!$N$12=2,Data!C32&lt;&gt;""),Data!C32,IF(AND(Data!$N$12=3,Data!D32&lt;&gt;""),Data!D32,IF(AND(Data!$N$12=4,Data!E32&lt;&gt;""),Data!E32,IF(AND(Data!$N$12=5,Data!F32&lt;&gt;""),Data!F32,IF(AND(Data!$N$12=6,Data!G32&lt;&gt;""),Data!G32,IF(AND(Data!$N$12=7,Data!H32&lt;&gt;""),Data!H32,IF(AND(Data!$N$12=8,Data!I32&lt;&gt;""),Data!I32,IF(AND(Data!$N$12=9,Data!J32&lt;&gt;""),Data!J32,IF(AND(Data!$N$12=10,Data!K32&lt;&gt;""),Data!K32,""))))))))))</f>
        <v>153</v>
      </c>
      <c r="D36" s="97">
        <f t="shared" si="0"/>
        <v>3</v>
      </c>
      <c r="O36" s="1"/>
    </row>
    <row r="37" spans="2:15" ht="14" x14ac:dyDescent="0.15">
      <c r="B37" s="107">
        <f>IF(AND(Data!$N$11=1,Data!B33&lt;&gt;""),Data!B33,IF(AND(Data!$N$11=2,Data!C33&lt;&gt;""),Data!C33,IF(AND(Data!$N$11=3,Data!D33&lt;&gt;""),Data!D33,IF(AND(Data!$N$11=4,Data!E33&lt;&gt;""),Data!E33,IF(AND(Data!$N$11=5,Data!F33&lt;&gt;""),Data!F33,IF(AND(Data!$N$11=6,Data!G33&lt;&gt;""),Data!G33,IF(AND(Data!$N$11=7,Data!H33&lt;&gt;""),Data!H33,IF(AND(Data!$N$11=8,Data!I33&lt;&gt;""),Data!I33,IF(AND(Data!$N$11=9,Data!J33&lt;&gt;""),Data!J33,IF(AND(Data!$N$11=10,Data!K33&lt;&gt;""),Data!K33,""))))))))))</f>
        <v>156</v>
      </c>
      <c r="C37" s="107">
        <f>IF(AND(Data!$N$12=1,Data!B33&lt;&gt;""),Data!B33,IF(AND(Data!$N$12=2,Data!C33&lt;&gt;""),Data!C33,IF(AND(Data!$N$12=3,Data!D33&lt;&gt;""),Data!D33,IF(AND(Data!$N$12=4,Data!E33&lt;&gt;""),Data!E33,IF(AND(Data!$N$12=5,Data!F33&lt;&gt;""),Data!F33,IF(AND(Data!$N$12=6,Data!G33&lt;&gt;""),Data!G33,IF(AND(Data!$N$12=7,Data!H33&lt;&gt;""),Data!H33,IF(AND(Data!$N$12=8,Data!I33&lt;&gt;""),Data!I33,IF(AND(Data!$N$12=9,Data!J33&lt;&gt;""),Data!J33,IF(AND(Data!$N$12=10,Data!K33&lt;&gt;""),Data!K33,""))))))))))</f>
        <v>155</v>
      </c>
      <c r="D37" s="97">
        <f t="shared" si="0"/>
        <v>1</v>
      </c>
      <c r="F37" s="172"/>
    </row>
    <row r="38" spans="2:15" ht="14" x14ac:dyDescent="0.15">
      <c r="B38" s="107">
        <f>IF(AND(Data!$N$11=1,Data!B34&lt;&gt;""),Data!B34,IF(AND(Data!$N$11=2,Data!C34&lt;&gt;""),Data!C34,IF(AND(Data!$N$11=3,Data!D34&lt;&gt;""),Data!D34,IF(AND(Data!$N$11=4,Data!E34&lt;&gt;""),Data!E34,IF(AND(Data!$N$11=5,Data!F34&lt;&gt;""),Data!F34,IF(AND(Data!$N$11=6,Data!G34&lt;&gt;""),Data!G34,IF(AND(Data!$N$11=7,Data!H34&lt;&gt;""),Data!H34,IF(AND(Data!$N$11=8,Data!I34&lt;&gt;""),Data!I34,IF(AND(Data!$N$11=9,Data!J34&lt;&gt;""),Data!J34,IF(AND(Data!$N$11=10,Data!K34&lt;&gt;""),Data!K34,""))))))))))</f>
        <v>165</v>
      </c>
      <c r="C38" s="107">
        <f>IF(AND(Data!$N$12=1,Data!B34&lt;&gt;""),Data!B34,IF(AND(Data!$N$12=2,Data!C34&lt;&gt;""),Data!C34,IF(AND(Data!$N$12=3,Data!D34&lt;&gt;""),Data!D34,IF(AND(Data!$N$12=4,Data!E34&lt;&gt;""),Data!E34,IF(AND(Data!$N$12=5,Data!F34&lt;&gt;""),Data!F34,IF(AND(Data!$N$12=6,Data!G34&lt;&gt;""),Data!G34,IF(AND(Data!$N$12=7,Data!H34&lt;&gt;""),Data!H34,IF(AND(Data!$N$12=8,Data!I34&lt;&gt;""),Data!I34,IF(AND(Data!$N$12=9,Data!J34&lt;&gt;""),Data!J34,IF(AND(Data!$N$12=10,Data!K34&lt;&gt;""),Data!K34,""))))))))))</f>
        <v>166</v>
      </c>
      <c r="D38" s="97">
        <f t="shared" si="0"/>
        <v>-1</v>
      </c>
      <c r="F38" s="172"/>
    </row>
    <row r="39" spans="2:15" ht="14" x14ac:dyDescent="0.15">
      <c r="B39" s="107">
        <f>IF(AND(Data!$N$11=1,Data!B35&lt;&gt;""),Data!B35,IF(AND(Data!$N$11=2,Data!C35&lt;&gt;""),Data!C35,IF(AND(Data!$N$11=3,Data!D35&lt;&gt;""),Data!D35,IF(AND(Data!$N$11=4,Data!E35&lt;&gt;""),Data!E35,IF(AND(Data!$N$11=5,Data!F35&lt;&gt;""),Data!F35,IF(AND(Data!$N$11=6,Data!G35&lt;&gt;""),Data!G35,IF(AND(Data!$N$11=7,Data!H35&lt;&gt;""),Data!H35,IF(AND(Data!$N$11=8,Data!I35&lt;&gt;""),Data!I35,IF(AND(Data!$N$11=9,Data!J35&lt;&gt;""),Data!J35,IF(AND(Data!$N$11=10,Data!K35&lt;&gt;""),Data!K35,""))))))))))</f>
        <v>192</v>
      </c>
      <c r="C39" s="107">
        <f>IF(AND(Data!$N$12=1,Data!B35&lt;&gt;""),Data!B35,IF(AND(Data!$N$12=2,Data!C35&lt;&gt;""),Data!C35,IF(AND(Data!$N$12=3,Data!D35&lt;&gt;""),Data!D35,IF(AND(Data!$N$12=4,Data!E35&lt;&gt;""),Data!E35,IF(AND(Data!$N$12=5,Data!F35&lt;&gt;""),Data!F35,IF(AND(Data!$N$12=6,Data!G35&lt;&gt;""),Data!G35,IF(AND(Data!$N$12=7,Data!H35&lt;&gt;""),Data!H35,IF(AND(Data!$N$12=8,Data!I35&lt;&gt;""),Data!I35,IF(AND(Data!$N$12=9,Data!J35&lt;&gt;""),Data!J35,IF(AND(Data!$N$12=10,Data!K35&lt;&gt;""),Data!K35,""))))))))))</f>
        <v>190</v>
      </c>
      <c r="D39" s="97">
        <f t="shared" si="0"/>
        <v>2</v>
      </c>
      <c r="O39" s="1"/>
    </row>
    <row r="40" spans="2:15" ht="14" x14ac:dyDescent="0.15">
      <c r="B40" s="107">
        <f>IF(AND(Data!$N$11=1,Data!B36&lt;&gt;""),Data!B36,IF(AND(Data!$N$11=2,Data!C36&lt;&gt;""),Data!C36,IF(AND(Data!$N$11=3,Data!D36&lt;&gt;""),Data!D36,IF(AND(Data!$N$11=4,Data!E36&lt;&gt;""),Data!E36,IF(AND(Data!$N$11=5,Data!F36&lt;&gt;""),Data!F36,IF(AND(Data!$N$11=6,Data!G36&lt;&gt;""),Data!G36,IF(AND(Data!$N$11=7,Data!H36&lt;&gt;""),Data!H36,IF(AND(Data!$N$11=8,Data!I36&lt;&gt;""),Data!I36,IF(AND(Data!$N$11=9,Data!J36&lt;&gt;""),Data!J36,IF(AND(Data!$N$11=10,Data!K36&lt;&gt;""),Data!K36,""))))))))))</f>
        <v>193</v>
      </c>
      <c r="C40" s="107">
        <f>IF(AND(Data!$N$12=1,Data!B36&lt;&gt;""),Data!B36,IF(AND(Data!$N$12=2,Data!C36&lt;&gt;""),Data!C36,IF(AND(Data!$N$12=3,Data!D36&lt;&gt;""),Data!D36,IF(AND(Data!$N$12=4,Data!E36&lt;&gt;""),Data!E36,IF(AND(Data!$N$12=5,Data!F36&lt;&gt;""),Data!F36,IF(AND(Data!$N$12=6,Data!G36&lt;&gt;""),Data!G36,IF(AND(Data!$N$12=7,Data!H36&lt;&gt;""),Data!H36,IF(AND(Data!$N$12=8,Data!I36&lt;&gt;""),Data!I36,IF(AND(Data!$N$12=9,Data!J36&lt;&gt;""),Data!J36,IF(AND(Data!$N$12=10,Data!K36&lt;&gt;""),Data!K36,""))))))))))</f>
        <v>190</v>
      </c>
      <c r="D40" s="97">
        <f t="shared" si="0"/>
        <v>3</v>
      </c>
    </row>
    <row r="41" spans="2:15" ht="14" x14ac:dyDescent="0.15">
      <c r="B41" s="107">
        <f>IF(AND(Data!$N$11=1,Data!B37&lt;&gt;""),Data!B37,IF(AND(Data!$N$11=2,Data!C37&lt;&gt;""),Data!C37,IF(AND(Data!$N$11=3,Data!D37&lt;&gt;""),Data!D37,IF(AND(Data!$N$11=4,Data!E37&lt;&gt;""),Data!E37,IF(AND(Data!$N$11=5,Data!F37&lt;&gt;""),Data!F37,IF(AND(Data!$N$11=6,Data!G37&lt;&gt;""),Data!G37,IF(AND(Data!$N$11=7,Data!H37&lt;&gt;""),Data!H37,IF(AND(Data!$N$11=8,Data!I37&lt;&gt;""),Data!I37,IF(AND(Data!$N$11=9,Data!J37&lt;&gt;""),Data!J37,IF(AND(Data!$N$11=10,Data!K37&lt;&gt;""),Data!K37,""))))))))))</f>
        <v>165</v>
      </c>
      <c r="C41" s="107">
        <f>IF(AND(Data!$N$12=1,Data!B37&lt;&gt;""),Data!B37,IF(AND(Data!$N$12=2,Data!C37&lt;&gt;""),Data!C37,IF(AND(Data!$N$12=3,Data!D37&lt;&gt;""),Data!D37,IF(AND(Data!$N$12=4,Data!E37&lt;&gt;""),Data!E37,IF(AND(Data!$N$12=5,Data!F37&lt;&gt;""),Data!F37,IF(AND(Data!$N$12=6,Data!G37&lt;&gt;""),Data!G37,IF(AND(Data!$N$12=7,Data!H37&lt;&gt;""),Data!H37,IF(AND(Data!$N$12=8,Data!I37&lt;&gt;""),Data!I37,IF(AND(Data!$N$12=9,Data!J37&lt;&gt;""),Data!J37,IF(AND(Data!$N$12=10,Data!K37&lt;&gt;""),Data!K37,""))))))))))</f>
        <v>162</v>
      </c>
      <c r="D41" s="97">
        <f t="shared" si="0"/>
        <v>3</v>
      </c>
    </row>
    <row r="42" spans="2:15" ht="14" x14ac:dyDescent="0.15">
      <c r="B42" s="107">
        <f>IF(AND(Data!$N$11=1,Data!B38&lt;&gt;""),Data!B38,IF(AND(Data!$N$11=2,Data!C38&lt;&gt;""),Data!C38,IF(AND(Data!$N$11=3,Data!D38&lt;&gt;""),Data!D38,IF(AND(Data!$N$11=4,Data!E38&lt;&gt;""),Data!E38,IF(AND(Data!$N$11=5,Data!F38&lt;&gt;""),Data!F38,IF(AND(Data!$N$11=6,Data!G38&lt;&gt;""),Data!G38,IF(AND(Data!$N$11=7,Data!H38&lt;&gt;""),Data!H38,IF(AND(Data!$N$11=8,Data!I38&lt;&gt;""),Data!I38,IF(AND(Data!$N$11=9,Data!J38&lt;&gt;""),Data!J38,IF(AND(Data!$N$11=10,Data!K38&lt;&gt;""),Data!K38,""))))))))))</f>
        <v>165</v>
      </c>
      <c r="C42" s="107">
        <f>IF(AND(Data!$N$12=1,Data!B38&lt;&gt;""),Data!B38,IF(AND(Data!$N$12=2,Data!C38&lt;&gt;""),Data!C38,IF(AND(Data!$N$12=3,Data!D38&lt;&gt;""),Data!D38,IF(AND(Data!$N$12=4,Data!E38&lt;&gt;""),Data!E38,IF(AND(Data!$N$12=5,Data!F38&lt;&gt;""),Data!F38,IF(AND(Data!$N$12=6,Data!G38&lt;&gt;""),Data!G38,IF(AND(Data!$N$12=7,Data!H38&lt;&gt;""),Data!H38,IF(AND(Data!$N$12=8,Data!I38&lt;&gt;""),Data!I38,IF(AND(Data!$N$12=9,Data!J38&lt;&gt;""),Data!J38,IF(AND(Data!$N$12=10,Data!K38&lt;&gt;""),Data!K38,""))))))))))</f>
        <v>160</v>
      </c>
      <c r="D42" s="97">
        <f t="shared" si="0"/>
        <v>5</v>
      </c>
      <c r="O42" s="1"/>
    </row>
    <row r="43" spans="2:15" ht="14" x14ac:dyDescent="0.15">
      <c r="B43" s="107">
        <f>IF(AND(Data!$N$11=1,Data!B39&lt;&gt;""),Data!B39,IF(AND(Data!$N$11=2,Data!C39&lt;&gt;""),Data!C39,IF(AND(Data!$N$11=3,Data!D39&lt;&gt;""),Data!D39,IF(AND(Data!$N$11=4,Data!E39&lt;&gt;""),Data!E39,IF(AND(Data!$N$11=5,Data!F39&lt;&gt;""),Data!F39,IF(AND(Data!$N$11=6,Data!G39&lt;&gt;""),Data!G39,IF(AND(Data!$N$11=7,Data!H39&lt;&gt;""),Data!H39,IF(AND(Data!$N$11=8,Data!I39&lt;&gt;""),Data!I39,IF(AND(Data!$N$11=9,Data!J39&lt;&gt;""),Data!J39,IF(AND(Data!$N$11=10,Data!K39&lt;&gt;""),Data!K39,""))))))))))</f>
        <v>166</v>
      </c>
      <c r="C43" s="107">
        <f>IF(AND(Data!$N$12=1,Data!B39&lt;&gt;""),Data!B39,IF(AND(Data!$N$12=2,Data!C39&lt;&gt;""),Data!C39,IF(AND(Data!$N$12=3,Data!D39&lt;&gt;""),Data!D39,IF(AND(Data!$N$12=4,Data!E39&lt;&gt;""),Data!E39,IF(AND(Data!$N$12=5,Data!F39&lt;&gt;""),Data!F39,IF(AND(Data!$N$12=6,Data!G39&lt;&gt;""),Data!G39,IF(AND(Data!$N$12=7,Data!H39&lt;&gt;""),Data!H39,IF(AND(Data!$N$12=8,Data!I39&lt;&gt;""),Data!I39,IF(AND(Data!$N$12=9,Data!J39&lt;&gt;""),Data!J39,IF(AND(Data!$N$12=10,Data!K39&lt;&gt;""),Data!K39,""))))))))))</f>
        <v>174</v>
      </c>
      <c r="D43" s="97">
        <f t="shared" si="0"/>
        <v>-8</v>
      </c>
    </row>
    <row r="44" spans="2:15" ht="14" x14ac:dyDescent="0.15">
      <c r="B44" s="107">
        <f>IF(AND(Data!$N$11=1,Data!B40&lt;&gt;""),Data!B40,IF(AND(Data!$N$11=2,Data!C40&lt;&gt;""),Data!C40,IF(AND(Data!$N$11=3,Data!D40&lt;&gt;""),Data!D40,IF(AND(Data!$N$11=4,Data!E40&lt;&gt;""),Data!E40,IF(AND(Data!$N$11=5,Data!F40&lt;&gt;""),Data!F40,IF(AND(Data!$N$11=6,Data!G40&lt;&gt;""),Data!G40,IF(AND(Data!$N$11=7,Data!H40&lt;&gt;""),Data!H40,IF(AND(Data!$N$11=8,Data!I40&lt;&gt;""),Data!I40,IF(AND(Data!$N$11=9,Data!J40&lt;&gt;""),Data!J40,IF(AND(Data!$N$11=10,Data!K40&lt;&gt;""),Data!K40,""))))))))))</f>
        <v>194</v>
      </c>
      <c r="C44" s="107">
        <f>IF(AND(Data!$N$12=1,Data!B40&lt;&gt;""),Data!B40,IF(AND(Data!$N$12=2,Data!C40&lt;&gt;""),Data!C40,IF(AND(Data!$N$12=3,Data!D40&lt;&gt;""),Data!D40,IF(AND(Data!$N$12=4,Data!E40&lt;&gt;""),Data!E40,IF(AND(Data!$N$12=5,Data!F40&lt;&gt;""),Data!F40,IF(AND(Data!$N$12=6,Data!G40&lt;&gt;""),Data!G40,IF(AND(Data!$N$12=7,Data!H40&lt;&gt;""),Data!H40,IF(AND(Data!$N$12=8,Data!I40&lt;&gt;""),Data!I40,IF(AND(Data!$N$12=9,Data!J40&lt;&gt;""),Data!J40,IF(AND(Data!$N$12=10,Data!K40&lt;&gt;""),Data!K40,""))))))))))</f>
        <v>190</v>
      </c>
      <c r="D44" s="97">
        <f t="shared" si="0"/>
        <v>4</v>
      </c>
    </row>
    <row r="45" spans="2:15" ht="14" x14ac:dyDescent="0.15">
      <c r="B45" s="107">
        <f>IF(AND(Data!$N$11=1,Data!B41&lt;&gt;""),Data!B41,IF(AND(Data!$N$11=2,Data!C41&lt;&gt;""),Data!C41,IF(AND(Data!$N$11=3,Data!D41&lt;&gt;""),Data!D41,IF(AND(Data!$N$11=4,Data!E41&lt;&gt;""),Data!E41,IF(AND(Data!$N$11=5,Data!F41&lt;&gt;""),Data!F41,IF(AND(Data!$N$11=6,Data!G41&lt;&gt;""),Data!G41,IF(AND(Data!$N$11=7,Data!H41&lt;&gt;""),Data!H41,IF(AND(Data!$N$11=8,Data!I41&lt;&gt;""),Data!I41,IF(AND(Data!$N$11=9,Data!J41&lt;&gt;""),Data!J41,IF(AND(Data!$N$11=10,Data!K41&lt;&gt;""),Data!K41,""))))))))))</f>
        <v>183</v>
      </c>
      <c r="C45" s="107">
        <f>IF(AND(Data!$N$12=1,Data!B41&lt;&gt;""),Data!B41,IF(AND(Data!$N$12=2,Data!C41&lt;&gt;""),Data!C41,IF(AND(Data!$N$12=3,Data!D41&lt;&gt;""),Data!D41,IF(AND(Data!$N$12=4,Data!E41&lt;&gt;""),Data!E41,IF(AND(Data!$N$12=5,Data!F41&lt;&gt;""),Data!F41,IF(AND(Data!$N$12=6,Data!G41&lt;&gt;""),Data!G41,IF(AND(Data!$N$12=7,Data!H41&lt;&gt;""),Data!H41,IF(AND(Data!$N$12=8,Data!I41&lt;&gt;""),Data!I41,IF(AND(Data!$N$12=9,Data!J41&lt;&gt;""),Data!J41,IF(AND(Data!$N$12=10,Data!K41&lt;&gt;""),Data!K41,""))))))))))</f>
        <v>180</v>
      </c>
      <c r="D45" s="97">
        <f t="shared" si="0"/>
        <v>3</v>
      </c>
      <c r="O45" s="1"/>
    </row>
    <row r="46" spans="2:15" ht="14" x14ac:dyDescent="0.15">
      <c r="B46" s="107">
        <f>IF(AND(Data!$N$11=1,Data!B42&lt;&gt;""),Data!B42,IF(AND(Data!$N$11=2,Data!C42&lt;&gt;""),Data!C42,IF(AND(Data!$N$11=3,Data!D42&lt;&gt;""),Data!D42,IF(AND(Data!$N$11=4,Data!E42&lt;&gt;""),Data!E42,IF(AND(Data!$N$11=5,Data!F42&lt;&gt;""),Data!F42,IF(AND(Data!$N$11=6,Data!G42&lt;&gt;""),Data!G42,IF(AND(Data!$N$11=7,Data!H42&lt;&gt;""),Data!H42,IF(AND(Data!$N$11=8,Data!I42&lt;&gt;""),Data!I42,IF(AND(Data!$N$11=9,Data!J42&lt;&gt;""),Data!J42,IF(AND(Data!$N$11=10,Data!K42&lt;&gt;""),Data!K42,""))))))))))</f>
        <v>190</v>
      </c>
      <c r="C46" s="107">
        <f>IF(AND(Data!$N$12=1,Data!B42&lt;&gt;""),Data!B42,IF(AND(Data!$N$12=2,Data!C42&lt;&gt;""),Data!C42,IF(AND(Data!$N$12=3,Data!D42&lt;&gt;""),Data!D42,IF(AND(Data!$N$12=4,Data!E42&lt;&gt;""),Data!E42,IF(AND(Data!$N$12=5,Data!F42&lt;&gt;""),Data!F42,IF(AND(Data!$N$12=6,Data!G42&lt;&gt;""),Data!G42,IF(AND(Data!$N$12=7,Data!H42&lt;&gt;""),Data!H42,IF(AND(Data!$N$12=8,Data!I42&lt;&gt;""),Data!I42,IF(AND(Data!$N$12=9,Data!J42&lt;&gt;""),Data!J42,IF(AND(Data!$N$12=10,Data!K42&lt;&gt;""),Data!K42,""))))))))))</f>
        <v>188</v>
      </c>
      <c r="D46" s="97">
        <f t="shared" si="0"/>
        <v>2</v>
      </c>
    </row>
    <row r="47" spans="2:15" ht="14" x14ac:dyDescent="0.15">
      <c r="B47" s="107">
        <f>IF(AND(Data!$N$11=1,Data!B43&lt;&gt;""),Data!B43,IF(AND(Data!$N$11=2,Data!C43&lt;&gt;""),Data!C43,IF(AND(Data!$N$11=3,Data!D43&lt;&gt;""),Data!D43,IF(AND(Data!$N$11=4,Data!E43&lt;&gt;""),Data!E43,IF(AND(Data!$N$11=5,Data!F43&lt;&gt;""),Data!F43,IF(AND(Data!$N$11=6,Data!G43&lt;&gt;""),Data!G43,IF(AND(Data!$N$11=7,Data!H43&lt;&gt;""),Data!H43,IF(AND(Data!$N$11=8,Data!I43&lt;&gt;""),Data!I43,IF(AND(Data!$N$11=9,Data!J43&lt;&gt;""),Data!J43,IF(AND(Data!$N$11=10,Data!K43&lt;&gt;""),Data!K43,""))))))))))</f>
        <v>63</v>
      </c>
      <c r="C47" s="107">
        <f>IF(AND(Data!$N$12=1,Data!B43&lt;&gt;""),Data!B43,IF(AND(Data!$N$12=2,Data!C43&lt;&gt;""),Data!C43,IF(AND(Data!$N$12=3,Data!D43&lt;&gt;""),Data!D43,IF(AND(Data!$N$12=4,Data!E43&lt;&gt;""),Data!E43,IF(AND(Data!$N$12=5,Data!F43&lt;&gt;""),Data!F43,IF(AND(Data!$N$12=6,Data!G43&lt;&gt;""),Data!G43,IF(AND(Data!$N$12=7,Data!H43&lt;&gt;""),Data!H43,IF(AND(Data!$N$12=8,Data!I43&lt;&gt;""),Data!I43,IF(AND(Data!$N$12=9,Data!J43&lt;&gt;""),Data!J43,IF(AND(Data!$N$12=10,Data!K43&lt;&gt;""),Data!K43,""))))))))))</f>
        <v>62</v>
      </c>
      <c r="D47" s="97">
        <f t="shared" si="0"/>
        <v>1</v>
      </c>
    </row>
    <row r="48" spans="2:15" ht="14" x14ac:dyDescent="0.15">
      <c r="B48" s="107">
        <f>IF(AND(Data!$N$11=1,Data!B44&lt;&gt;""),Data!B44,IF(AND(Data!$N$11=2,Data!C44&lt;&gt;""),Data!C44,IF(AND(Data!$N$11=3,Data!D44&lt;&gt;""),Data!D44,IF(AND(Data!$N$11=4,Data!E44&lt;&gt;""),Data!E44,IF(AND(Data!$N$11=5,Data!F44&lt;&gt;""),Data!F44,IF(AND(Data!$N$11=6,Data!G44&lt;&gt;""),Data!G44,IF(AND(Data!$N$11=7,Data!H44&lt;&gt;""),Data!H44,IF(AND(Data!$N$11=8,Data!I44&lt;&gt;""),Data!I44,IF(AND(Data!$N$11=9,Data!J44&lt;&gt;""),Data!J44,IF(AND(Data!$N$11=10,Data!K44&lt;&gt;""),Data!K44,""))))))))))</f>
        <v>63</v>
      </c>
      <c r="C48" s="107">
        <f>IF(AND(Data!$N$12=1,Data!B44&lt;&gt;""),Data!B44,IF(AND(Data!$N$12=2,Data!C44&lt;&gt;""),Data!C44,IF(AND(Data!$N$12=3,Data!D44&lt;&gt;""),Data!D44,IF(AND(Data!$N$12=4,Data!E44&lt;&gt;""),Data!E44,IF(AND(Data!$N$12=5,Data!F44&lt;&gt;""),Data!F44,IF(AND(Data!$N$12=6,Data!G44&lt;&gt;""),Data!G44,IF(AND(Data!$N$12=7,Data!H44&lt;&gt;""),Data!H44,IF(AND(Data!$N$12=8,Data!I44&lt;&gt;""),Data!I44,IF(AND(Data!$N$12=9,Data!J44&lt;&gt;""),Data!J44,IF(AND(Data!$N$12=10,Data!K44&lt;&gt;""),Data!K44,""))))))))))</f>
        <v>66</v>
      </c>
      <c r="D48" s="97">
        <f t="shared" si="0"/>
        <v>-3</v>
      </c>
      <c r="O48" s="1"/>
    </row>
    <row r="49" spans="2:15" ht="14" x14ac:dyDescent="0.15">
      <c r="B49" s="107">
        <f>IF(AND(Data!$N$11=1,Data!B45&lt;&gt;""),Data!B45,IF(AND(Data!$N$11=2,Data!C45&lt;&gt;""),Data!C45,IF(AND(Data!$N$11=3,Data!D45&lt;&gt;""),Data!D45,IF(AND(Data!$N$11=4,Data!E45&lt;&gt;""),Data!E45,IF(AND(Data!$N$11=5,Data!F45&lt;&gt;""),Data!F45,IF(AND(Data!$N$11=6,Data!G45&lt;&gt;""),Data!G45,IF(AND(Data!$N$11=7,Data!H45&lt;&gt;""),Data!H45,IF(AND(Data!$N$11=8,Data!I45&lt;&gt;""),Data!I45,IF(AND(Data!$N$11=9,Data!J45&lt;&gt;""),Data!J45,IF(AND(Data!$N$11=10,Data!K45&lt;&gt;""),Data!K45,""))))))))))</f>
        <v>162</v>
      </c>
      <c r="C49" s="107">
        <f>IF(AND(Data!$N$12=1,Data!B45&lt;&gt;""),Data!B45,IF(AND(Data!$N$12=2,Data!C45&lt;&gt;""),Data!C45,IF(AND(Data!$N$12=3,Data!D45&lt;&gt;""),Data!D45,IF(AND(Data!$N$12=4,Data!E45&lt;&gt;""),Data!E45,IF(AND(Data!$N$12=5,Data!F45&lt;&gt;""),Data!F45,IF(AND(Data!$N$12=6,Data!G45&lt;&gt;""),Data!G45,IF(AND(Data!$N$12=7,Data!H45&lt;&gt;""),Data!H45,IF(AND(Data!$N$12=8,Data!I45&lt;&gt;""),Data!I45,IF(AND(Data!$N$12=9,Data!J45&lt;&gt;""),Data!J45,IF(AND(Data!$N$12=10,Data!K45&lt;&gt;""),Data!K45,""))))))))))</f>
        <v>165</v>
      </c>
      <c r="D49" s="97">
        <f t="shared" si="0"/>
        <v>-3</v>
      </c>
    </row>
    <row r="50" spans="2:15" ht="14" x14ac:dyDescent="0.15">
      <c r="B50" s="107">
        <f>IF(AND(Data!$N$11=1,Data!B46&lt;&gt;""),Data!B46,IF(AND(Data!$N$11=2,Data!C46&lt;&gt;""),Data!C46,IF(AND(Data!$N$11=3,Data!D46&lt;&gt;""),Data!D46,IF(AND(Data!$N$11=4,Data!E46&lt;&gt;""),Data!E46,IF(AND(Data!$N$11=5,Data!F46&lt;&gt;""),Data!F46,IF(AND(Data!$N$11=6,Data!G46&lt;&gt;""),Data!G46,IF(AND(Data!$N$11=7,Data!H46&lt;&gt;""),Data!H46,IF(AND(Data!$N$11=8,Data!I46&lt;&gt;""),Data!I46,IF(AND(Data!$N$11=9,Data!J46&lt;&gt;""),Data!J46,IF(AND(Data!$N$11=10,Data!K46&lt;&gt;""),Data!K46,""))))))))))</f>
        <v>66</v>
      </c>
      <c r="C50" s="107">
        <f>IF(AND(Data!$N$12=1,Data!B46&lt;&gt;""),Data!B46,IF(AND(Data!$N$12=2,Data!C46&lt;&gt;""),Data!C46,IF(AND(Data!$N$12=3,Data!D46&lt;&gt;""),Data!D46,IF(AND(Data!$N$12=4,Data!E46&lt;&gt;""),Data!E46,IF(AND(Data!$N$12=5,Data!F46&lt;&gt;""),Data!F46,IF(AND(Data!$N$12=6,Data!G46&lt;&gt;""),Data!G46,IF(AND(Data!$N$12=7,Data!H46&lt;&gt;""),Data!H46,IF(AND(Data!$N$12=8,Data!I46&lt;&gt;""),Data!I46,IF(AND(Data!$N$12=9,Data!J46&lt;&gt;""),Data!J46,IF(AND(Data!$N$12=10,Data!K46&lt;&gt;""),Data!K46,""))))))))))</f>
        <v>64</v>
      </c>
      <c r="D50" s="97">
        <f t="shared" si="0"/>
        <v>2</v>
      </c>
    </row>
    <row r="51" spans="2:15" ht="14" x14ac:dyDescent="0.15">
      <c r="B51" s="107">
        <f>IF(AND(Data!$N$11=1,Data!B47&lt;&gt;""),Data!B47,IF(AND(Data!$N$11=2,Data!C47&lt;&gt;""),Data!C47,IF(AND(Data!$N$11=3,Data!D47&lt;&gt;""),Data!D47,IF(AND(Data!$N$11=4,Data!E47&lt;&gt;""),Data!E47,IF(AND(Data!$N$11=5,Data!F47&lt;&gt;""),Data!F47,IF(AND(Data!$N$11=6,Data!G47&lt;&gt;""),Data!G47,IF(AND(Data!$N$11=7,Data!H47&lt;&gt;""),Data!H47,IF(AND(Data!$N$11=8,Data!I47&lt;&gt;""),Data!I47,IF(AND(Data!$N$11=9,Data!J47&lt;&gt;""),Data!J47,IF(AND(Data!$N$11=10,Data!K47&lt;&gt;""),Data!K47,""))))))))))</f>
        <v>152</v>
      </c>
      <c r="C51" s="107">
        <f>IF(AND(Data!$N$12=1,Data!B47&lt;&gt;""),Data!B47,IF(AND(Data!$N$12=2,Data!C47&lt;&gt;""),Data!C47,IF(AND(Data!$N$12=3,Data!D47&lt;&gt;""),Data!D47,IF(AND(Data!$N$12=4,Data!E47&lt;&gt;""),Data!E47,IF(AND(Data!$N$12=5,Data!F47&lt;&gt;""),Data!F47,IF(AND(Data!$N$12=6,Data!G47&lt;&gt;""),Data!G47,IF(AND(Data!$N$12=7,Data!H47&lt;&gt;""),Data!H47,IF(AND(Data!$N$12=8,Data!I47&lt;&gt;""),Data!I47,IF(AND(Data!$N$12=9,Data!J47&lt;&gt;""),Data!J47,IF(AND(Data!$N$12=10,Data!K47&lt;&gt;""),Data!K47,""))))))))))</f>
        <v>149</v>
      </c>
      <c r="D51" s="97">
        <f t="shared" si="0"/>
        <v>3</v>
      </c>
      <c r="O51" s="1"/>
    </row>
    <row r="52" spans="2:15" ht="14" x14ac:dyDescent="0.15">
      <c r="B52" s="107">
        <f>IF(AND(Data!$N$11=1,Data!B48&lt;&gt;""),Data!B48,IF(AND(Data!$N$11=2,Data!C48&lt;&gt;""),Data!C48,IF(AND(Data!$N$11=3,Data!D48&lt;&gt;""),Data!D48,IF(AND(Data!$N$11=4,Data!E48&lt;&gt;""),Data!E48,IF(AND(Data!$N$11=5,Data!F48&lt;&gt;""),Data!F48,IF(AND(Data!$N$11=6,Data!G48&lt;&gt;""),Data!G48,IF(AND(Data!$N$11=7,Data!H48&lt;&gt;""),Data!H48,IF(AND(Data!$N$11=8,Data!I48&lt;&gt;""),Data!I48,IF(AND(Data!$N$11=9,Data!J48&lt;&gt;""),Data!J48,IF(AND(Data!$N$11=10,Data!K48&lt;&gt;""),Data!K48,""))))))))))</f>
        <v>66</v>
      </c>
      <c r="C52" s="107">
        <f>IF(AND(Data!$N$12=1,Data!B48&lt;&gt;""),Data!B48,IF(AND(Data!$N$12=2,Data!C48&lt;&gt;""),Data!C48,IF(AND(Data!$N$12=3,Data!D48&lt;&gt;""),Data!D48,IF(AND(Data!$N$12=4,Data!E48&lt;&gt;""),Data!E48,IF(AND(Data!$N$12=5,Data!F48&lt;&gt;""),Data!F48,IF(AND(Data!$N$12=6,Data!G48&lt;&gt;""),Data!G48,IF(AND(Data!$N$12=7,Data!H48&lt;&gt;""),Data!H48,IF(AND(Data!$N$12=8,Data!I48&lt;&gt;""),Data!I48,IF(AND(Data!$N$12=9,Data!J48&lt;&gt;""),Data!J48,IF(AND(Data!$N$12=10,Data!K48&lt;&gt;""),Data!K48,""))))))))))</f>
        <v>64</v>
      </c>
      <c r="D52" s="97">
        <f t="shared" si="0"/>
        <v>2</v>
      </c>
    </row>
    <row r="53" spans="2:15" ht="14" x14ac:dyDescent="0.15">
      <c r="B53" s="107">
        <f>IF(AND(Data!$N$11=1,Data!B49&lt;&gt;""),Data!B49,IF(AND(Data!$N$11=2,Data!C49&lt;&gt;""),Data!C49,IF(AND(Data!$N$11=3,Data!D49&lt;&gt;""),Data!D49,IF(AND(Data!$N$11=4,Data!E49&lt;&gt;""),Data!E49,IF(AND(Data!$N$11=5,Data!F49&lt;&gt;""),Data!F49,IF(AND(Data!$N$11=6,Data!G49&lt;&gt;""),Data!G49,IF(AND(Data!$N$11=7,Data!H49&lt;&gt;""),Data!H49,IF(AND(Data!$N$11=8,Data!I49&lt;&gt;""),Data!I49,IF(AND(Data!$N$11=9,Data!J49&lt;&gt;""),Data!J49,IF(AND(Data!$N$11=10,Data!K49&lt;&gt;""),Data!K49,""))))))))))</f>
        <v>163</v>
      </c>
      <c r="C53" s="107">
        <f>IF(AND(Data!$N$12=1,Data!B49&lt;&gt;""),Data!B49,IF(AND(Data!$N$12=2,Data!C49&lt;&gt;""),Data!C49,IF(AND(Data!$N$12=3,Data!D49&lt;&gt;""),Data!D49,IF(AND(Data!$N$12=4,Data!E49&lt;&gt;""),Data!E49,IF(AND(Data!$N$12=5,Data!F49&lt;&gt;""),Data!F49,IF(AND(Data!$N$12=6,Data!G49&lt;&gt;""),Data!G49,IF(AND(Data!$N$12=7,Data!H49&lt;&gt;""),Data!H49,IF(AND(Data!$N$12=8,Data!I49&lt;&gt;""),Data!I49,IF(AND(Data!$N$12=9,Data!J49&lt;&gt;""),Data!J49,IF(AND(Data!$N$12=10,Data!K49&lt;&gt;""),Data!K49,""))))))))))</f>
        <v>160</v>
      </c>
      <c r="D53" s="97">
        <f t="shared" si="0"/>
        <v>3</v>
      </c>
    </row>
    <row r="54" spans="2:15" ht="14" x14ac:dyDescent="0.15">
      <c r="B54" s="107">
        <f>IF(AND(Data!$N$11=1,Data!B50&lt;&gt;""),Data!B50,IF(AND(Data!$N$11=2,Data!C50&lt;&gt;""),Data!C50,IF(AND(Data!$N$11=3,Data!D50&lt;&gt;""),Data!D50,IF(AND(Data!$N$11=4,Data!E50&lt;&gt;""),Data!E50,IF(AND(Data!$N$11=5,Data!F50&lt;&gt;""),Data!F50,IF(AND(Data!$N$11=6,Data!G50&lt;&gt;""),Data!G50,IF(AND(Data!$N$11=7,Data!H50&lt;&gt;""),Data!H50,IF(AND(Data!$N$11=8,Data!I50&lt;&gt;""),Data!I50,IF(AND(Data!$N$11=9,Data!J50&lt;&gt;""),Data!J50,IF(AND(Data!$N$11=10,Data!K50&lt;&gt;""),Data!K50,""))))))))))</f>
        <v>65</v>
      </c>
      <c r="C54" s="107">
        <f>IF(AND(Data!$N$12=1,Data!B50&lt;&gt;""),Data!B50,IF(AND(Data!$N$12=2,Data!C50&lt;&gt;""),Data!C50,IF(AND(Data!$N$12=3,Data!D50&lt;&gt;""),Data!D50,IF(AND(Data!$N$12=4,Data!E50&lt;&gt;""),Data!E50,IF(AND(Data!$N$12=5,Data!F50&lt;&gt;""),Data!F50,IF(AND(Data!$N$12=6,Data!G50&lt;&gt;""),Data!G50,IF(AND(Data!$N$12=7,Data!H50&lt;&gt;""),Data!H50,IF(AND(Data!$N$12=8,Data!I50&lt;&gt;""),Data!I50,IF(AND(Data!$N$12=9,Data!J50&lt;&gt;""),Data!J50,IF(AND(Data!$N$12=10,Data!K50&lt;&gt;""),Data!K50,""))))))))))</f>
        <v>66</v>
      </c>
      <c r="D54" s="97">
        <f t="shared" si="0"/>
        <v>-1</v>
      </c>
      <c r="O54" s="1"/>
    </row>
    <row r="55" spans="2:15" ht="14" x14ac:dyDescent="0.15">
      <c r="B55" s="107">
        <f>IF(AND(Data!$N$11=1,Data!B51&lt;&gt;""),Data!B51,IF(AND(Data!$N$11=2,Data!C51&lt;&gt;""),Data!C51,IF(AND(Data!$N$11=3,Data!D51&lt;&gt;""),Data!D51,IF(AND(Data!$N$11=4,Data!E51&lt;&gt;""),Data!E51,IF(AND(Data!$N$11=5,Data!F51&lt;&gt;""),Data!F51,IF(AND(Data!$N$11=6,Data!G51&lt;&gt;""),Data!G51,IF(AND(Data!$N$11=7,Data!H51&lt;&gt;""),Data!H51,IF(AND(Data!$N$11=8,Data!I51&lt;&gt;""),Data!I51,IF(AND(Data!$N$11=9,Data!J51&lt;&gt;""),Data!J51,IF(AND(Data!$N$11=10,Data!K51&lt;&gt;""),Data!K51,""))))))))))</f>
        <v>162</v>
      </c>
      <c r="C55" s="107">
        <f>IF(AND(Data!$N$12=1,Data!B51&lt;&gt;""),Data!B51,IF(AND(Data!$N$12=2,Data!C51&lt;&gt;""),Data!C51,IF(AND(Data!$N$12=3,Data!D51&lt;&gt;""),Data!D51,IF(AND(Data!$N$12=4,Data!E51&lt;&gt;""),Data!E51,IF(AND(Data!$N$12=5,Data!F51&lt;&gt;""),Data!F51,IF(AND(Data!$N$12=6,Data!G51&lt;&gt;""),Data!G51,IF(AND(Data!$N$12=7,Data!H51&lt;&gt;""),Data!H51,IF(AND(Data!$N$12=8,Data!I51&lt;&gt;""),Data!I51,IF(AND(Data!$N$12=9,Data!J51&lt;&gt;""),Data!J51,IF(AND(Data!$N$12=10,Data!K51&lt;&gt;""),Data!K51,""))))))))))</f>
        <v>162</v>
      </c>
      <c r="D55" s="97">
        <f t="shared" si="0"/>
        <v>0</v>
      </c>
    </row>
    <row r="56" spans="2:15" ht="14" x14ac:dyDescent="0.15">
      <c r="B56" s="107">
        <f>IF(AND(Data!$N$11=1,Data!B52&lt;&gt;""),Data!B52,IF(AND(Data!$N$11=2,Data!C52&lt;&gt;""),Data!C52,IF(AND(Data!$N$11=3,Data!D52&lt;&gt;""),Data!D52,IF(AND(Data!$N$11=4,Data!E52&lt;&gt;""),Data!E52,IF(AND(Data!$N$11=5,Data!F52&lt;&gt;""),Data!F52,IF(AND(Data!$N$11=6,Data!G52&lt;&gt;""),Data!G52,IF(AND(Data!$N$11=7,Data!H52&lt;&gt;""),Data!H52,IF(AND(Data!$N$11=8,Data!I52&lt;&gt;""),Data!I52,IF(AND(Data!$N$11=9,Data!J52&lt;&gt;""),Data!J52,IF(AND(Data!$N$11=10,Data!K52&lt;&gt;""),Data!K52,""))))))))))</f>
        <v>154</v>
      </c>
      <c r="C56" s="107">
        <f>IF(AND(Data!$N$12=1,Data!B52&lt;&gt;""),Data!B52,IF(AND(Data!$N$12=2,Data!C52&lt;&gt;""),Data!C52,IF(AND(Data!$N$12=3,Data!D52&lt;&gt;""),Data!D52,IF(AND(Data!$N$12=4,Data!E52&lt;&gt;""),Data!E52,IF(AND(Data!$N$12=5,Data!F52&lt;&gt;""),Data!F52,IF(AND(Data!$N$12=6,Data!G52&lt;&gt;""),Data!G52,IF(AND(Data!$N$12=7,Data!H52&lt;&gt;""),Data!H52,IF(AND(Data!$N$12=8,Data!I52&lt;&gt;""),Data!I52,IF(AND(Data!$N$12=9,Data!J52&lt;&gt;""),Data!J52,IF(AND(Data!$N$12=10,Data!K52&lt;&gt;""),Data!K52,""))))))))))</f>
        <v>152</v>
      </c>
      <c r="D56" s="97">
        <f t="shared" si="0"/>
        <v>2</v>
      </c>
    </row>
    <row r="57" spans="2:15" ht="14" x14ac:dyDescent="0.15">
      <c r="B57" s="107">
        <f>IF(AND(Data!$N$11=1,Data!B53&lt;&gt;""),Data!B53,IF(AND(Data!$N$11=2,Data!C53&lt;&gt;""),Data!C53,IF(AND(Data!$N$11=3,Data!D53&lt;&gt;""),Data!D53,IF(AND(Data!$N$11=4,Data!E53&lt;&gt;""),Data!E53,IF(AND(Data!$N$11=5,Data!F53&lt;&gt;""),Data!F53,IF(AND(Data!$N$11=6,Data!G53&lt;&gt;""),Data!G53,IF(AND(Data!$N$11=7,Data!H53&lt;&gt;""),Data!H53,IF(AND(Data!$N$11=8,Data!I53&lt;&gt;""),Data!I53,IF(AND(Data!$N$11=9,Data!J53&lt;&gt;""),Data!J53,IF(AND(Data!$N$11=10,Data!K53&lt;&gt;""),Data!K53,""))))))))))</f>
        <v>153</v>
      </c>
      <c r="C57" s="107">
        <f>IF(AND(Data!$N$12=1,Data!B53&lt;&gt;""),Data!B53,IF(AND(Data!$N$12=2,Data!C53&lt;&gt;""),Data!C53,IF(AND(Data!$N$12=3,Data!D53&lt;&gt;""),Data!D53,IF(AND(Data!$N$12=4,Data!E53&lt;&gt;""),Data!E53,IF(AND(Data!$N$12=5,Data!F53&lt;&gt;""),Data!F53,IF(AND(Data!$N$12=6,Data!G53&lt;&gt;""),Data!G53,IF(AND(Data!$N$12=7,Data!H53&lt;&gt;""),Data!H53,IF(AND(Data!$N$12=8,Data!I53&lt;&gt;""),Data!I53,IF(AND(Data!$N$12=9,Data!J53&lt;&gt;""),Data!J53,IF(AND(Data!$N$12=10,Data!K53&lt;&gt;""),Data!K53,""))))))))))</f>
        <v>162</v>
      </c>
      <c r="D57" s="97">
        <f t="shared" si="0"/>
        <v>-9</v>
      </c>
      <c r="O57" s="1"/>
    </row>
    <row r="58" spans="2:15" ht="14" x14ac:dyDescent="0.15">
      <c r="B58" s="107">
        <f>IF(AND(Data!$N$11=1,Data!B54&lt;&gt;""),Data!B54,IF(AND(Data!$N$11=2,Data!C54&lt;&gt;""),Data!C54,IF(AND(Data!$N$11=3,Data!D54&lt;&gt;""),Data!D54,IF(AND(Data!$N$11=4,Data!E54&lt;&gt;""),Data!E54,IF(AND(Data!$N$11=5,Data!F54&lt;&gt;""),Data!F54,IF(AND(Data!$N$11=6,Data!G54&lt;&gt;""),Data!G54,IF(AND(Data!$N$11=7,Data!H54&lt;&gt;""),Data!H54,IF(AND(Data!$N$11=8,Data!I54&lt;&gt;""),Data!I54,IF(AND(Data!$N$11=9,Data!J54&lt;&gt;""),Data!J54,IF(AND(Data!$N$11=10,Data!K54&lt;&gt;""),Data!K54,""))))))))))</f>
        <v>162</v>
      </c>
      <c r="C58" s="107">
        <f>IF(AND(Data!$N$12=1,Data!B54&lt;&gt;""),Data!B54,IF(AND(Data!$N$12=2,Data!C54&lt;&gt;""),Data!C54,IF(AND(Data!$N$12=3,Data!D54&lt;&gt;""),Data!D54,IF(AND(Data!$N$12=4,Data!E54&lt;&gt;""),Data!E54,IF(AND(Data!$N$12=5,Data!F54&lt;&gt;""),Data!F54,IF(AND(Data!$N$12=6,Data!G54&lt;&gt;""),Data!G54,IF(AND(Data!$N$12=7,Data!H54&lt;&gt;""),Data!H54,IF(AND(Data!$N$12=8,Data!I54&lt;&gt;""),Data!I54,IF(AND(Data!$N$12=9,Data!J54&lt;&gt;""),Data!J54,IF(AND(Data!$N$12=10,Data!K54&lt;&gt;""),Data!K54,""))))))))))</f>
        <v>160</v>
      </c>
      <c r="D58" s="97">
        <f t="shared" si="0"/>
        <v>2</v>
      </c>
    </row>
    <row r="59" spans="2:15" ht="14" x14ac:dyDescent="0.15">
      <c r="B59" s="107">
        <f>IF(AND(Data!$N$11=1,Data!B55&lt;&gt;""),Data!B55,IF(AND(Data!$N$11=2,Data!C55&lt;&gt;""),Data!C55,IF(AND(Data!$N$11=3,Data!D55&lt;&gt;""),Data!D55,IF(AND(Data!$N$11=4,Data!E55&lt;&gt;""),Data!E55,IF(AND(Data!$N$11=5,Data!F55&lt;&gt;""),Data!F55,IF(AND(Data!$N$11=6,Data!G55&lt;&gt;""),Data!G55,IF(AND(Data!$N$11=7,Data!H55&lt;&gt;""),Data!H55,IF(AND(Data!$N$11=8,Data!I55&lt;&gt;""),Data!I55,IF(AND(Data!$N$11=9,Data!J55&lt;&gt;""),Data!J55,IF(AND(Data!$N$11=10,Data!K55&lt;&gt;""),Data!K55,""))))))))))</f>
        <v>163</v>
      </c>
      <c r="C59" s="107">
        <f>IF(AND(Data!$N$12=1,Data!B55&lt;&gt;""),Data!B55,IF(AND(Data!$N$12=2,Data!C55&lt;&gt;""),Data!C55,IF(AND(Data!$N$12=3,Data!D55&lt;&gt;""),Data!D55,IF(AND(Data!$N$12=4,Data!E55&lt;&gt;""),Data!E55,IF(AND(Data!$N$12=5,Data!F55&lt;&gt;""),Data!F55,IF(AND(Data!$N$12=6,Data!G55&lt;&gt;""),Data!G55,IF(AND(Data!$N$12=7,Data!H55&lt;&gt;""),Data!H55,IF(AND(Data!$N$12=8,Data!I55&lt;&gt;""),Data!I55,IF(AND(Data!$N$12=9,Data!J55&lt;&gt;""),Data!J55,IF(AND(Data!$N$12=10,Data!K55&lt;&gt;""),Data!K55,""))))))))))</f>
        <v>164</v>
      </c>
      <c r="D59" s="97">
        <f t="shared" si="0"/>
        <v>-1</v>
      </c>
    </row>
    <row r="60" spans="2:15" ht="14" x14ac:dyDescent="0.15">
      <c r="B60" s="107">
        <f>IF(AND(Data!$N$11=1,Data!B56&lt;&gt;""),Data!B56,IF(AND(Data!$N$11=2,Data!C56&lt;&gt;""),Data!C56,IF(AND(Data!$N$11=3,Data!D56&lt;&gt;""),Data!D56,IF(AND(Data!$N$11=4,Data!E56&lt;&gt;""),Data!E56,IF(AND(Data!$N$11=5,Data!F56&lt;&gt;""),Data!F56,IF(AND(Data!$N$11=6,Data!G56&lt;&gt;""),Data!G56,IF(AND(Data!$N$11=7,Data!H56&lt;&gt;""),Data!H56,IF(AND(Data!$N$11=8,Data!I56&lt;&gt;""),Data!I56,IF(AND(Data!$N$11=9,Data!J56&lt;&gt;""),Data!J56,IF(AND(Data!$N$11=10,Data!K56&lt;&gt;""),Data!K56,""))))))))))</f>
        <v>65</v>
      </c>
      <c r="C60" s="107">
        <f>IF(AND(Data!$N$12=1,Data!B56&lt;&gt;""),Data!B56,IF(AND(Data!$N$12=2,Data!C56&lt;&gt;""),Data!C56,IF(AND(Data!$N$12=3,Data!D56&lt;&gt;""),Data!D56,IF(AND(Data!$N$12=4,Data!E56&lt;&gt;""),Data!E56,IF(AND(Data!$N$12=5,Data!F56&lt;&gt;""),Data!F56,IF(AND(Data!$N$12=6,Data!G56&lt;&gt;""),Data!G56,IF(AND(Data!$N$12=7,Data!H56&lt;&gt;""),Data!H56,IF(AND(Data!$N$12=8,Data!I56&lt;&gt;""),Data!I56,IF(AND(Data!$N$12=9,Data!J56&lt;&gt;""),Data!J56,IF(AND(Data!$N$12=10,Data!K56&lt;&gt;""),Data!K56,""))))))))))</f>
        <v>64</v>
      </c>
      <c r="D60" s="97">
        <f t="shared" si="0"/>
        <v>1</v>
      </c>
      <c r="O60" s="1"/>
    </row>
    <row r="61" spans="2:15" ht="14" x14ac:dyDescent="0.15">
      <c r="B61" s="107">
        <f>IF(AND(Data!$N$11=1,Data!B57&lt;&gt;""),Data!B57,IF(AND(Data!$N$11=2,Data!C57&lt;&gt;""),Data!C57,IF(AND(Data!$N$11=3,Data!D57&lt;&gt;""),Data!D57,IF(AND(Data!$N$11=4,Data!E57&lt;&gt;""),Data!E57,IF(AND(Data!$N$11=5,Data!F57&lt;&gt;""),Data!F57,IF(AND(Data!$N$11=6,Data!G57&lt;&gt;""),Data!G57,IF(AND(Data!$N$11=7,Data!H57&lt;&gt;""),Data!H57,IF(AND(Data!$N$11=8,Data!I57&lt;&gt;""),Data!I57,IF(AND(Data!$N$11=9,Data!J57&lt;&gt;""),Data!J57,IF(AND(Data!$N$11=10,Data!K57&lt;&gt;""),Data!K57,""))))))))))</f>
        <v>153</v>
      </c>
      <c r="C61" s="107">
        <f>IF(AND(Data!$N$12=1,Data!B57&lt;&gt;""),Data!B57,IF(AND(Data!$N$12=2,Data!C57&lt;&gt;""),Data!C57,IF(AND(Data!$N$12=3,Data!D57&lt;&gt;""),Data!D57,IF(AND(Data!$N$12=4,Data!E57&lt;&gt;""),Data!E57,IF(AND(Data!$N$12=5,Data!F57&lt;&gt;""),Data!F57,IF(AND(Data!$N$12=6,Data!G57&lt;&gt;""),Data!G57,IF(AND(Data!$N$12=7,Data!H57&lt;&gt;""),Data!H57,IF(AND(Data!$N$12=8,Data!I57&lt;&gt;""),Data!I57,IF(AND(Data!$N$12=9,Data!J57&lt;&gt;""),Data!J57,IF(AND(Data!$N$12=10,Data!K57&lt;&gt;""),Data!K57,""))))))))))</f>
        <v>148</v>
      </c>
      <c r="D61" s="97">
        <f t="shared" si="0"/>
        <v>5</v>
      </c>
    </row>
    <row r="62" spans="2:15" ht="14" x14ac:dyDescent="0.15">
      <c r="B62" s="107">
        <f>IF(AND(Data!$N$11=1,Data!B58&lt;&gt;""),Data!B58,IF(AND(Data!$N$11=2,Data!C58&lt;&gt;""),Data!C58,IF(AND(Data!$N$11=3,Data!D58&lt;&gt;""),Data!D58,IF(AND(Data!$N$11=4,Data!E58&lt;&gt;""),Data!E58,IF(AND(Data!$N$11=5,Data!F58&lt;&gt;""),Data!F58,IF(AND(Data!$N$11=6,Data!G58&lt;&gt;""),Data!G58,IF(AND(Data!$N$11=7,Data!H58&lt;&gt;""),Data!H58,IF(AND(Data!$N$11=8,Data!I58&lt;&gt;""),Data!I58,IF(AND(Data!$N$11=9,Data!J58&lt;&gt;""),Data!J58,IF(AND(Data!$N$11=10,Data!K58&lt;&gt;""),Data!K58,""))))))))))</f>
        <v>75</v>
      </c>
      <c r="C62" s="107">
        <f>IF(AND(Data!$N$12=1,Data!B58&lt;&gt;""),Data!B58,IF(AND(Data!$N$12=2,Data!C58&lt;&gt;""),Data!C58,IF(AND(Data!$N$12=3,Data!D58&lt;&gt;""),Data!D58,IF(AND(Data!$N$12=4,Data!E58&lt;&gt;""),Data!E58,IF(AND(Data!$N$12=5,Data!F58&lt;&gt;""),Data!F58,IF(AND(Data!$N$12=6,Data!G58&lt;&gt;""),Data!G58,IF(AND(Data!$N$12=7,Data!H58&lt;&gt;""),Data!H58,IF(AND(Data!$N$12=8,Data!I58&lt;&gt;""),Data!I58,IF(AND(Data!$N$12=9,Data!J58&lt;&gt;""),Data!J58,IF(AND(Data!$N$12=10,Data!K58&lt;&gt;""),Data!K58,""))))))))))</f>
        <v>73</v>
      </c>
      <c r="D62" s="97">
        <f t="shared" si="0"/>
        <v>2</v>
      </c>
    </row>
    <row r="63" spans="2:15" ht="14" x14ac:dyDescent="0.15">
      <c r="B63" s="107">
        <f>IF(AND(Data!$N$11=1,Data!B59&lt;&gt;""),Data!B59,IF(AND(Data!$N$11=2,Data!C59&lt;&gt;""),Data!C59,IF(AND(Data!$N$11=3,Data!D59&lt;&gt;""),Data!D59,IF(AND(Data!$N$11=4,Data!E59&lt;&gt;""),Data!E59,IF(AND(Data!$N$11=5,Data!F59&lt;&gt;""),Data!F59,IF(AND(Data!$N$11=6,Data!G59&lt;&gt;""),Data!G59,IF(AND(Data!$N$11=7,Data!H59&lt;&gt;""),Data!H59,IF(AND(Data!$N$11=8,Data!I59&lt;&gt;""),Data!I59,IF(AND(Data!$N$11=9,Data!J59&lt;&gt;""),Data!J59,IF(AND(Data!$N$11=10,Data!K59&lt;&gt;""),Data!K59,""))))))))))</f>
        <v>195</v>
      </c>
      <c r="C63" s="107">
        <f>IF(AND(Data!$N$12=1,Data!B59&lt;&gt;""),Data!B59,IF(AND(Data!$N$12=2,Data!C59&lt;&gt;""),Data!C59,IF(AND(Data!$N$12=3,Data!D59&lt;&gt;""),Data!D59,IF(AND(Data!$N$12=4,Data!E59&lt;&gt;""),Data!E59,IF(AND(Data!$N$12=5,Data!F59&lt;&gt;""),Data!F59,IF(AND(Data!$N$12=6,Data!G59&lt;&gt;""),Data!G59,IF(AND(Data!$N$12=7,Data!H59&lt;&gt;""),Data!H59,IF(AND(Data!$N$12=8,Data!I59&lt;&gt;""),Data!I59,IF(AND(Data!$N$12=9,Data!J59&lt;&gt;""),Data!J59,IF(AND(Data!$N$12=10,Data!K59&lt;&gt;""),Data!K59,""))))))))))</f>
        <v>195</v>
      </c>
      <c r="D63" s="97">
        <f t="shared" si="0"/>
        <v>0</v>
      </c>
      <c r="O63" s="1"/>
    </row>
    <row r="64" spans="2:15" ht="14" x14ac:dyDescent="0.15">
      <c r="B64" s="107">
        <f>IF(AND(Data!$N$11=1,Data!B60&lt;&gt;""),Data!B60,IF(AND(Data!$N$11=2,Data!C60&lt;&gt;""),Data!C60,IF(AND(Data!$N$11=3,Data!D60&lt;&gt;""),Data!D60,IF(AND(Data!$N$11=4,Data!E60&lt;&gt;""),Data!E60,IF(AND(Data!$N$11=5,Data!F60&lt;&gt;""),Data!F60,IF(AND(Data!$N$11=6,Data!G60&lt;&gt;""),Data!G60,IF(AND(Data!$N$11=7,Data!H60&lt;&gt;""),Data!H60,IF(AND(Data!$N$11=8,Data!I60&lt;&gt;""),Data!I60,IF(AND(Data!$N$11=9,Data!J60&lt;&gt;""),Data!J60,IF(AND(Data!$N$11=10,Data!K60&lt;&gt;""),Data!K60,""))))))))))</f>
        <v>186</v>
      </c>
      <c r="C64" s="107">
        <f>IF(AND(Data!$N$12=1,Data!B60&lt;&gt;""),Data!B60,IF(AND(Data!$N$12=2,Data!C60&lt;&gt;""),Data!C60,IF(AND(Data!$N$12=3,Data!D60&lt;&gt;""),Data!D60,IF(AND(Data!$N$12=4,Data!E60&lt;&gt;""),Data!E60,IF(AND(Data!$N$12=5,Data!F60&lt;&gt;""),Data!F60,IF(AND(Data!$N$12=6,Data!G60&lt;&gt;""),Data!G60,IF(AND(Data!$N$12=7,Data!H60&lt;&gt;""),Data!H60,IF(AND(Data!$N$12=8,Data!I60&lt;&gt;""),Data!I60,IF(AND(Data!$N$12=9,Data!J60&lt;&gt;""),Data!J60,IF(AND(Data!$N$12=10,Data!K60&lt;&gt;""),Data!K60,""))))))))))</f>
        <v>183</v>
      </c>
      <c r="D64" s="97">
        <f t="shared" si="0"/>
        <v>3</v>
      </c>
    </row>
    <row r="65" spans="2:15" ht="14" x14ac:dyDescent="0.15">
      <c r="B65" s="107">
        <f>IF(AND(Data!$N$11=1,Data!B61&lt;&gt;""),Data!B61,IF(AND(Data!$N$11=2,Data!C61&lt;&gt;""),Data!C61,IF(AND(Data!$N$11=3,Data!D61&lt;&gt;""),Data!D61,IF(AND(Data!$N$11=4,Data!E61&lt;&gt;""),Data!E61,IF(AND(Data!$N$11=5,Data!F61&lt;&gt;""),Data!F61,IF(AND(Data!$N$11=6,Data!G61&lt;&gt;""),Data!G61,IF(AND(Data!$N$11=7,Data!H61&lt;&gt;""),Data!H61,IF(AND(Data!$N$11=8,Data!I61&lt;&gt;""),Data!I61,IF(AND(Data!$N$11=9,Data!J61&lt;&gt;""),Data!J61,IF(AND(Data!$N$11=10,Data!K61&lt;&gt;""),Data!K61,""))))))))))</f>
        <v>96</v>
      </c>
      <c r="C65" s="107">
        <f>IF(AND(Data!$N$12=1,Data!B61&lt;&gt;""),Data!B61,IF(AND(Data!$N$12=2,Data!C61&lt;&gt;""),Data!C61,IF(AND(Data!$N$12=3,Data!D61&lt;&gt;""),Data!D61,IF(AND(Data!$N$12=4,Data!E61&lt;&gt;""),Data!E61,IF(AND(Data!$N$12=5,Data!F61&lt;&gt;""),Data!F61,IF(AND(Data!$N$12=6,Data!G61&lt;&gt;""),Data!G61,IF(AND(Data!$N$12=7,Data!H61&lt;&gt;""),Data!H61,IF(AND(Data!$N$12=8,Data!I61&lt;&gt;""),Data!I61,IF(AND(Data!$N$12=9,Data!J61&lt;&gt;""),Data!J61,IF(AND(Data!$N$12=10,Data!K61&lt;&gt;""),Data!K61,""))))))))))</f>
        <v>94</v>
      </c>
      <c r="D65" s="97">
        <f t="shared" si="0"/>
        <v>2</v>
      </c>
    </row>
    <row r="66" spans="2:15" ht="14" x14ac:dyDescent="0.15">
      <c r="B66" s="107">
        <f>IF(AND(Data!$N$11=1,Data!B62&lt;&gt;""),Data!B62,IF(AND(Data!$N$11=2,Data!C62&lt;&gt;""),Data!C62,IF(AND(Data!$N$11=3,Data!D62&lt;&gt;""),Data!D62,IF(AND(Data!$N$11=4,Data!E62&lt;&gt;""),Data!E62,IF(AND(Data!$N$11=5,Data!F62&lt;&gt;""),Data!F62,IF(AND(Data!$N$11=6,Data!G62&lt;&gt;""),Data!G62,IF(AND(Data!$N$11=7,Data!H62&lt;&gt;""),Data!H62,IF(AND(Data!$N$11=8,Data!I62&lt;&gt;""),Data!I62,IF(AND(Data!$N$11=9,Data!J62&lt;&gt;""),Data!J62,IF(AND(Data!$N$11=10,Data!K62&lt;&gt;""),Data!K62,""))))))))))</f>
        <v>87</v>
      </c>
      <c r="C66" s="107">
        <f>IF(AND(Data!$N$12=1,Data!B62&lt;&gt;""),Data!B62,IF(AND(Data!$N$12=2,Data!C62&lt;&gt;""),Data!C62,IF(AND(Data!$N$12=3,Data!D62&lt;&gt;""),Data!D62,IF(AND(Data!$N$12=4,Data!E62&lt;&gt;""),Data!E62,IF(AND(Data!$N$12=5,Data!F62&lt;&gt;""),Data!F62,IF(AND(Data!$N$12=6,Data!G62&lt;&gt;""),Data!G62,IF(AND(Data!$N$12=7,Data!H62&lt;&gt;""),Data!H62,IF(AND(Data!$N$12=8,Data!I62&lt;&gt;""),Data!I62,IF(AND(Data!$N$12=9,Data!J62&lt;&gt;""),Data!J62,IF(AND(Data!$N$12=10,Data!K62&lt;&gt;""),Data!K62,""))))))))))</f>
        <v>85</v>
      </c>
      <c r="D66" s="97">
        <f t="shared" si="0"/>
        <v>2</v>
      </c>
      <c r="O66" s="1"/>
    </row>
    <row r="67" spans="2:15" ht="14" x14ac:dyDescent="0.15">
      <c r="B67" s="107">
        <f>IF(AND(Data!$N$11=1,Data!B63&lt;&gt;""),Data!B63,IF(AND(Data!$N$11=2,Data!C63&lt;&gt;""),Data!C63,IF(AND(Data!$N$11=3,Data!D63&lt;&gt;""),Data!D63,IF(AND(Data!$N$11=4,Data!E63&lt;&gt;""),Data!E63,IF(AND(Data!$N$11=5,Data!F63&lt;&gt;""),Data!F63,IF(AND(Data!$N$11=6,Data!G63&lt;&gt;""),Data!G63,IF(AND(Data!$N$11=7,Data!H63&lt;&gt;""),Data!H63,IF(AND(Data!$N$11=8,Data!I63&lt;&gt;""),Data!I63,IF(AND(Data!$N$11=9,Data!J63&lt;&gt;""),Data!J63,IF(AND(Data!$N$11=10,Data!K63&lt;&gt;""),Data!K63,""))))))))))</f>
        <v>87</v>
      </c>
      <c r="C67" s="107">
        <f>IF(AND(Data!$N$12=1,Data!B63&lt;&gt;""),Data!B63,IF(AND(Data!$N$12=2,Data!C63&lt;&gt;""),Data!C63,IF(AND(Data!$N$12=3,Data!D63&lt;&gt;""),Data!D63,IF(AND(Data!$N$12=4,Data!E63&lt;&gt;""),Data!E63,IF(AND(Data!$N$12=5,Data!F63&lt;&gt;""),Data!F63,IF(AND(Data!$N$12=6,Data!G63&lt;&gt;""),Data!G63,IF(AND(Data!$N$12=7,Data!H63&lt;&gt;""),Data!H63,IF(AND(Data!$N$12=8,Data!I63&lt;&gt;""),Data!I63,IF(AND(Data!$N$12=9,Data!J63&lt;&gt;""),Data!J63,IF(AND(Data!$N$12=10,Data!K63&lt;&gt;""),Data!K63,""))))))))))</f>
        <v>85</v>
      </c>
      <c r="D67" s="97">
        <f t="shared" si="0"/>
        <v>2</v>
      </c>
    </row>
    <row r="68" spans="2:15" ht="14" x14ac:dyDescent="0.15">
      <c r="B68" s="107">
        <f>IF(AND(Data!$N$11=1,Data!B64&lt;&gt;""),Data!B64,IF(AND(Data!$N$11=2,Data!C64&lt;&gt;""),Data!C64,IF(AND(Data!$N$11=3,Data!D64&lt;&gt;""),Data!D64,IF(AND(Data!$N$11=4,Data!E64&lt;&gt;""),Data!E64,IF(AND(Data!$N$11=5,Data!F64&lt;&gt;""),Data!F64,IF(AND(Data!$N$11=6,Data!G64&lt;&gt;""),Data!G64,IF(AND(Data!$N$11=7,Data!H64&lt;&gt;""),Data!H64,IF(AND(Data!$N$11=8,Data!I64&lt;&gt;""),Data!I64,IF(AND(Data!$N$11=9,Data!J64&lt;&gt;""),Data!J64,IF(AND(Data!$N$11=10,Data!K64&lt;&gt;""),Data!K64,""))))))))))</f>
        <v>66</v>
      </c>
      <c r="C68" s="107">
        <f>IF(AND(Data!$N$12=1,Data!B64&lt;&gt;""),Data!B64,IF(AND(Data!$N$12=2,Data!C64&lt;&gt;""),Data!C64,IF(AND(Data!$N$12=3,Data!D64&lt;&gt;""),Data!D64,IF(AND(Data!$N$12=4,Data!E64&lt;&gt;""),Data!E64,IF(AND(Data!$N$12=5,Data!F64&lt;&gt;""),Data!F64,IF(AND(Data!$N$12=6,Data!G64&lt;&gt;""),Data!G64,IF(AND(Data!$N$12=7,Data!H64&lt;&gt;""),Data!H64,IF(AND(Data!$N$12=8,Data!I64&lt;&gt;""),Data!I64,IF(AND(Data!$N$12=9,Data!J64&lt;&gt;""),Data!J64,IF(AND(Data!$N$12=10,Data!K64&lt;&gt;""),Data!K64,""))))))))))</f>
        <v>66</v>
      </c>
      <c r="D68" s="97">
        <f t="shared" si="0"/>
        <v>0</v>
      </c>
    </row>
    <row r="69" spans="2:15" ht="14" x14ac:dyDescent="0.15">
      <c r="B69" s="107">
        <f>IF(AND(Data!$N$11=1,Data!B65&lt;&gt;""),Data!B65,IF(AND(Data!$N$11=2,Data!C65&lt;&gt;""),Data!C65,IF(AND(Data!$N$11=3,Data!D65&lt;&gt;""),Data!D65,IF(AND(Data!$N$11=4,Data!E65&lt;&gt;""),Data!E65,IF(AND(Data!$N$11=5,Data!F65&lt;&gt;""),Data!F65,IF(AND(Data!$N$11=6,Data!G65&lt;&gt;""),Data!G65,IF(AND(Data!$N$11=7,Data!H65&lt;&gt;""),Data!H65,IF(AND(Data!$N$11=8,Data!I65&lt;&gt;""),Data!I65,IF(AND(Data!$N$11=9,Data!J65&lt;&gt;""),Data!J65,IF(AND(Data!$N$11=10,Data!K65&lt;&gt;""),Data!K65,""))))))))))</f>
        <v>66</v>
      </c>
      <c r="C69" s="107">
        <f>IF(AND(Data!$N$12=1,Data!B65&lt;&gt;""),Data!B65,IF(AND(Data!$N$12=2,Data!C65&lt;&gt;""),Data!C65,IF(AND(Data!$N$12=3,Data!D65&lt;&gt;""),Data!D65,IF(AND(Data!$N$12=4,Data!E65&lt;&gt;""),Data!E65,IF(AND(Data!$N$12=5,Data!F65&lt;&gt;""),Data!F65,IF(AND(Data!$N$12=6,Data!G65&lt;&gt;""),Data!G65,IF(AND(Data!$N$12=7,Data!H65&lt;&gt;""),Data!H65,IF(AND(Data!$N$12=8,Data!I65&lt;&gt;""),Data!I65,IF(AND(Data!$N$12=9,Data!J65&lt;&gt;""),Data!J65,IF(AND(Data!$N$12=10,Data!K65&lt;&gt;""),Data!K65,""))))))))))</f>
        <v>64</v>
      </c>
      <c r="D69" s="97">
        <f t="shared" si="0"/>
        <v>2</v>
      </c>
      <c r="O69" s="1"/>
    </row>
    <row r="70" spans="2:15" ht="14" x14ac:dyDescent="0.15">
      <c r="B70" s="107">
        <f>IF(AND(Data!$N$11=1,Data!B66&lt;&gt;""),Data!B66,IF(AND(Data!$N$11=2,Data!C66&lt;&gt;""),Data!C66,IF(AND(Data!$N$11=3,Data!D66&lt;&gt;""),Data!D66,IF(AND(Data!$N$11=4,Data!E66&lt;&gt;""),Data!E66,IF(AND(Data!$N$11=5,Data!F66&lt;&gt;""),Data!F66,IF(AND(Data!$N$11=6,Data!G66&lt;&gt;""),Data!G66,IF(AND(Data!$N$11=7,Data!H66&lt;&gt;""),Data!H66,IF(AND(Data!$N$11=8,Data!I66&lt;&gt;""),Data!I66,IF(AND(Data!$N$11=9,Data!J66&lt;&gt;""),Data!J66,IF(AND(Data!$N$11=10,Data!K66&lt;&gt;""),Data!K66,""))))))))))</f>
        <v>117</v>
      </c>
      <c r="C70" s="107">
        <f>IF(AND(Data!$N$12=1,Data!B66&lt;&gt;""),Data!B66,IF(AND(Data!$N$12=2,Data!C66&lt;&gt;""),Data!C66,IF(AND(Data!$N$12=3,Data!D66&lt;&gt;""),Data!D66,IF(AND(Data!$N$12=4,Data!E66&lt;&gt;""),Data!E66,IF(AND(Data!$N$12=5,Data!F66&lt;&gt;""),Data!F66,IF(AND(Data!$N$12=6,Data!G66&lt;&gt;""),Data!G66,IF(AND(Data!$N$12=7,Data!H66&lt;&gt;""),Data!H66,IF(AND(Data!$N$12=8,Data!I66&lt;&gt;""),Data!I66,IF(AND(Data!$N$12=9,Data!J66&lt;&gt;""),Data!J66,IF(AND(Data!$N$12=10,Data!K66&lt;&gt;""),Data!K66,""))))))))))</f>
        <v>115</v>
      </c>
      <c r="D70" s="97">
        <f t="shared" si="0"/>
        <v>2</v>
      </c>
    </row>
    <row r="71" spans="2:15" ht="14" x14ac:dyDescent="0.15">
      <c r="B71" s="107">
        <f>IF(AND(Data!$N$11=1,Data!B67&lt;&gt;""),Data!B67,IF(AND(Data!$N$11=2,Data!C67&lt;&gt;""),Data!C67,IF(AND(Data!$N$11=3,Data!D67&lt;&gt;""),Data!D67,IF(AND(Data!$N$11=4,Data!E67&lt;&gt;""),Data!E67,IF(AND(Data!$N$11=5,Data!F67&lt;&gt;""),Data!F67,IF(AND(Data!$N$11=6,Data!G67&lt;&gt;""),Data!G67,IF(AND(Data!$N$11=7,Data!H67&lt;&gt;""),Data!H67,IF(AND(Data!$N$11=8,Data!I67&lt;&gt;""),Data!I67,IF(AND(Data!$N$11=9,Data!J67&lt;&gt;""),Data!J67,IF(AND(Data!$N$11=10,Data!K67&lt;&gt;""),Data!K67,""))))))))))</f>
        <v>144</v>
      </c>
      <c r="C71" s="107">
        <f>IF(AND(Data!$N$12=1,Data!B67&lt;&gt;""),Data!B67,IF(AND(Data!$N$12=2,Data!C67&lt;&gt;""),Data!C67,IF(AND(Data!$N$12=3,Data!D67&lt;&gt;""),Data!D67,IF(AND(Data!$N$12=4,Data!E67&lt;&gt;""),Data!E67,IF(AND(Data!$N$12=5,Data!F67&lt;&gt;""),Data!F67,IF(AND(Data!$N$12=6,Data!G67&lt;&gt;""),Data!G67,IF(AND(Data!$N$12=7,Data!H67&lt;&gt;""),Data!H67,IF(AND(Data!$N$12=8,Data!I67&lt;&gt;""),Data!I67,IF(AND(Data!$N$12=9,Data!J67&lt;&gt;""),Data!J67,IF(AND(Data!$N$12=10,Data!K67&lt;&gt;""),Data!K67,""))))))))))</f>
        <v>143</v>
      </c>
      <c r="D71" s="97">
        <f t="shared" si="0"/>
        <v>1</v>
      </c>
    </row>
    <row r="72" spans="2:15" ht="14" x14ac:dyDescent="0.15">
      <c r="B72" s="107">
        <f>IF(AND(Data!$N$11=1,Data!B68&lt;&gt;""),Data!B68,IF(AND(Data!$N$11=2,Data!C68&lt;&gt;""),Data!C68,IF(AND(Data!$N$11=3,Data!D68&lt;&gt;""),Data!D68,IF(AND(Data!$N$11=4,Data!E68&lt;&gt;""),Data!E68,IF(AND(Data!$N$11=5,Data!F68&lt;&gt;""),Data!F68,IF(AND(Data!$N$11=6,Data!G68&lt;&gt;""),Data!G68,IF(AND(Data!$N$11=7,Data!H68&lt;&gt;""),Data!H68,IF(AND(Data!$N$11=8,Data!I68&lt;&gt;""),Data!I68,IF(AND(Data!$N$11=9,Data!J68&lt;&gt;""),Data!J68,IF(AND(Data!$N$11=10,Data!K68&lt;&gt;""),Data!K68,""))))))))))</f>
        <v>198</v>
      </c>
      <c r="C72" s="107">
        <f>IF(AND(Data!$N$12=1,Data!B68&lt;&gt;""),Data!B68,IF(AND(Data!$N$12=2,Data!C68&lt;&gt;""),Data!C68,IF(AND(Data!$N$12=3,Data!D68&lt;&gt;""),Data!D68,IF(AND(Data!$N$12=4,Data!E68&lt;&gt;""),Data!E68,IF(AND(Data!$N$12=5,Data!F68&lt;&gt;""),Data!F68,IF(AND(Data!$N$12=6,Data!G68&lt;&gt;""),Data!G68,IF(AND(Data!$N$12=7,Data!H68&lt;&gt;""),Data!H68,IF(AND(Data!$N$12=8,Data!I68&lt;&gt;""),Data!I68,IF(AND(Data!$N$12=9,Data!J68&lt;&gt;""),Data!J68,IF(AND(Data!$N$12=10,Data!K68&lt;&gt;""),Data!K68,""))))))))))</f>
        <v>196</v>
      </c>
      <c r="D72" s="97">
        <f t="shared" ref="D72:D135" si="1">IF(AND(B72&lt;&gt;"",C72&lt;&gt;""),B72-C72,"")</f>
        <v>2</v>
      </c>
      <c r="O72" s="1"/>
    </row>
    <row r="73" spans="2:15" ht="14" x14ac:dyDescent="0.15">
      <c r="B73" s="107">
        <f>IF(AND(Data!$N$11=1,Data!B69&lt;&gt;""),Data!B69,IF(AND(Data!$N$11=2,Data!C69&lt;&gt;""),Data!C69,IF(AND(Data!$N$11=3,Data!D69&lt;&gt;""),Data!D69,IF(AND(Data!$N$11=4,Data!E69&lt;&gt;""),Data!E69,IF(AND(Data!$N$11=5,Data!F69&lt;&gt;""),Data!F69,IF(AND(Data!$N$11=6,Data!G69&lt;&gt;""),Data!G69,IF(AND(Data!$N$11=7,Data!H69&lt;&gt;""),Data!H69,IF(AND(Data!$N$11=8,Data!I69&lt;&gt;""),Data!I69,IF(AND(Data!$N$11=9,Data!J69&lt;&gt;""),Data!J69,IF(AND(Data!$N$11=10,Data!K69&lt;&gt;""),Data!K69,""))))))))))</f>
        <v>189</v>
      </c>
      <c r="C73" s="107">
        <f>IF(AND(Data!$N$12=1,Data!B69&lt;&gt;""),Data!B69,IF(AND(Data!$N$12=2,Data!C69&lt;&gt;""),Data!C69,IF(AND(Data!$N$12=3,Data!D69&lt;&gt;""),Data!D69,IF(AND(Data!$N$12=4,Data!E69&lt;&gt;""),Data!E69,IF(AND(Data!$N$12=5,Data!F69&lt;&gt;""),Data!F69,IF(AND(Data!$N$12=6,Data!G69&lt;&gt;""),Data!G69,IF(AND(Data!$N$12=7,Data!H69&lt;&gt;""),Data!H69,IF(AND(Data!$N$12=8,Data!I69&lt;&gt;""),Data!I69,IF(AND(Data!$N$12=9,Data!J69&lt;&gt;""),Data!J69,IF(AND(Data!$N$12=10,Data!K69&lt;&gt;""),Data!K69,""))))))))))</f>
        <v>185</v>
      </c>
      <c r="D73" s="97">
        <f t="shared" si="1"/>
        <v>4</v>
      </c>
    </row>
    <row r="74" spans="2:15" ht="14" x14ac:dyDescent="0.15">
      <c r="B74" s="107">
        <f>IF(AND(Data!$N$11=1,Data!B70&lt;&gt;""),Data!B70,IF(AND(Data!$N$11=2,Data!C70&lt;&gt;""),Data!C70,IF(AND(Data!$N$11=3,Data!D70&lt;&gt;""),Data!D70,IF(AND(Data!$N$11=4,Data!E70&lt;&gt;""),Data!E70,IF(AND(Data!$N$11=5,Data!F70&lt;&gt;""),Data!F70,IF(AND(Data!$N$11=6,Data!G70&lt;&gt;""),Data!G70,IF(AND(Data!$N$11=7,Data!H70&lt;&gt;""),Data!H70,IF(AND(Data!$N$11=8,Data!I70&lt;&gt;""),Data!I70,IF(AND(Data!$N$11=9,Data!J70&lt;&gt;""),Data!J70,IF(AND(Data!$N$11=10,Data!K70&lt;&gt;""),Data!K70,""))))))))))</f>
        <v>189</v>
      </c>
      <c r="C74" s="107">
        <f>IF(AND(Data!$N$12=1,Data!B70&lt;&gt;""),Data!B70,IF(AND(Data!$N$12=2,Data!C70&lt;&gt;""),Data!C70,IF(AND(Data!$N$12=3,Data!D70&lt;&gt;""),Data!D70,IF(AND(Data!$N$12=4,Data!E70&lt;&gt;""),Data!E70,IF(AND(Data!$N$12=5,Data!F70&lt;&gt;""),Data!F70,IF(AND(Data!$N$12=6,Data!G70&lt;&gt;""),Data!G70,IF(AND(Data!$N$12=7,Data!H70&lt;&gt;""),Data!H70,IF(AND(Data!$N$12=8,Data!I70&lt;&gt;""),Data!I70,IF(AND(Data!$N$12=9,Data!J70&lt;&gt;""),Data!J70,IF(AND(Data!$N$12=10,Data!K70&lt;&gt;""),Data!K70,""))))))))))</f>
        <v>184</v>
      </c>
      <c r="D74" s="97">
        <f t="shared" si="1"/>
        <v>5</v>
      </c>
    </row>
    <row r="75" spans="2:15" ht="14" x14ac:dyDescent="0.15">
      <c r="B75" s="107">
        <f>IF(AND(Data!$N$11=1,Data!B71&lt;&gt;""),Data!B71,IF(AND(Data!$N$11=2,Data!C71&lt;&gt;""),Data!C71,IF(AND(Data!$N$11=3,Data!D71&lt;&gt;""),Data!D71,IF(AND(Data!$N$11=4,Data!E71&lt;&gt;""),Data!E71,IF(AND(Data!$N$11=5,Data!F71&lt;&gt;""),Data!F71,IF(AND(Data!$N$11=6,Data!G71&lt;&gt;""),Data!G71,IF(AND(Data!$N$11=7,Data!H71&lt;&gt;""),Data!H71,IF(AND(Data!$N$11=8,Data!I71&lt;&gt;""),Data!I71,IF(AND(Data!$N$11=9,Data!J71&lt;&gt;""),Data!J71,IF(AND(Data!$N$11=10,Data!K71&lt;&gt;""),Data!K71,""))))))))))</f>
        <v>202</v>
      </c>
      <c r="C75" s="107">
        <f>IF(AND(Data!$N$12=1,Data!B71&lt;&gt;""),Data!B71,IF(AND(Data!$N$12=2,Data!C71&lt;&gt;""),Data!C71,IF(AND(Data!$N$12=3,Data!D71&lt;&gt;""),Data!D71,IF(AND(Data!$N$12=4,Data!E71&lt;&gt;""),Data!E71,IF(AND(Data!$N$12=5,Data!F71&lt;&gt;""),Data!F71,IF(AND(Data!$N$12=6,Data!G71&lt;&gt;""),Data!G71,IF(AND(Data!$N$12=7,Data!H71&lt;&gt;""),Data!H71,IF(AND(Data!$N$12=8,Data!I71&lt;&gt;""),Data!I71,IF(AND(Data!$N$12=9,Data!J71&lt;&gt;""),Data!J71,IF(AND(Data!$N$12=10,Data!K71&lt;&gt;""),Data!K71,""))))))))))</f>
        <v>196</v>
      </c>
      <c r="D75" s="97">
        <f t="shared" si="1"/>
        <v>6</v>
      </c>
      <c r="O75" s="1"/>
    </row>
    <row r="76" spans="2:15" ht="14" x14ac:dyDescent="0.15">
      <c r="B76" s="107">
        <f>IF(AND(Data!$N$11=1,Data!B72&lt;&gt;""),Data!B72,IF(AND(Data!$N$11=2,Data!C72&lt;&gt;""),Data!C72,IF(AND(Data!$N$11=3,Data!D72&lt;&gt;""),Data!D72,IF(AND(Data!$N$11=4,Data!E72&lt;&gt;""),Data!E72,IF(AND(Data!$N$11=5,Data!F72&lt;&gt;""),Data!F72,IF(AND(Data!$N$11=6,Data!G72&lt;&gt;""),Data!G72,IF(AND(Data!$N$11=7,Data!H72&lt;&gt;""),Data!H72,IF(AND(Data!$N$11=8,Data!I72&lt;&gt;""),Data!I72,IF(AND(Data!$N$11=9,Data!J72&lt;&gt;""),Data!J72,IF(AND(Data!$N$11=10,Data!K72&lt;&gt;""),Data!K72,""))))))))))</f>
        <v>199</v>
      </c>
      <c r="C76" s="107">
        <f>IF(AND(Data!$N$12=1,Data!B72&lt;&gt;""),Data!B72,IF(AND(Data!$N$12=2,Data!C72&lt;&gt;""),Data!C72,IF(AND(Data!$N$12=3,Data!D72&lt;&gt;""),Data!D72,IF(AND(Data!$N$12=4,Data!E72&lt;&gt;""),Data!E72,IF(AND(Data!$N$12=5,Data!F72&lt;&gt;""),Data!F72,IF(AND(Data!$N$12=6,Data!G72&lt;&gt;""),Data!G72,IF(AND(Data!$N$12=7,Data!H72&lt;&gt;""),Data!H72,IF(AND(Data!$N$12=8,Data!I72&lt;&gt;""),Data!I72,IF(AND(Data!$N$12=9,Data!J72&lt;&gt;""),Data!J72,IF(AND(Data!$N$12=10,Data!K72&lt;&gt;""),Data!K72,""))))))))))</f>
        <v>197</v>
      </c>
      <c r="D76" s="97">
        <f t="shared" si="1"/>
        <v>2</v>
      </c>
    </row>
    <row r="77" spans="2:15" ht="14" x14ac:dyDescent="0.15">
      <c r="B77" s="107">
        <f>IF(AND(Data!$N$11=1,Data!B73&lt;&gt;""),Data!B73,IF(AND(Data!$N$11=2,Data!C73&lt;&gt;""),Data!C73,IF(AND(Data!$N$11=3,Data!D73&lt;&gt;""),Data!D73,IF(AND(Data!$N$11=4,Data!E73&lt;&gt;""),Data!E73,IF(AND(Data!$N$11=5,Data!F73&lt;&gt;""),Data!F73,IF(AND(Data!$N$11=6,Data!G73&lt;&gt;""),Data!G73,IF(AND(Data!$N$11=7,Data!H73&lt;&gt;""),Data!H73,IF(AND(Data!$N$11=8,Data!I73&lt;&gt;""),Data!I73,IF(AND(Data!$N$11=9,Data!J73&lt;&gt;""),Data!J73,IF(AND(Data!$N$11=10,Data!K73&lt;&gt;""),Data!K73,""))))))))))</f>
        <v>201</v>
      </c>
      <c r="C77" s="107">
        <f>IF(AND(Data!$N$12=1,Data!B73&lt;&gt;""),Data!B73,IF(AND(Data!$N$12=2,Data!C73&lt;&gt;""),Data!C73,IF(AND(Data!$N$12=3,Data!D73&lt;&gt;""),Data!D73,IF(AND(Data!$N$12=4,Data!E73&lt;&gt;""),Data!E73,IF(AND(Data!$N$12=5,Data!F73&lt;&gt;""),Data!F73,IF(AND(Data!$N$12=6,Data!G73&lt;&gt;""),Data!G73,IF(AND(Data!$N$12=7,Data!H73&lt;&gt;""),Data!H73,IF(AND(Data!$N$12=8,Data!I73&lt;&gt;""),Data!I73,IF(AND(Data!$N$12=9,Data!J73&lt;&gt;""),Data!J73,IF(AND(Data!$N$12=10,Data!K73&lt;&gt;""),Data!K73,""))))))))))</f>
        <v>196</v>
      </c>
      <c r="D77" s="97">
        <f t="shared" si="1"/>
        <v>5</v>
      </c>
    </row>
    <row r="78" spans="2:15" ht="14" x14ac:dyDescent="0.15">
      <c r="B78" s="107">
        <f>IF(AND(Data!$N$11=1,Data!B74&lt;&gt;""),Data!B74,IF(AND(Data!$N$11=2,Data!C74&lt;&gt;""),Data!C74,IF(AND(Data!$N$11=3,Data!D74&lt;&gt;""),Data!D74,IF(AND(Data!$N$11=4,Data!E74&lt;&gt;""),Data!E74,IF(AND(Data!$N$11=5,Data!F74&lt;&gt;""),Data!F74,IF(AND(Data!$N$11=6,Data!G74&lt;&gt;""),Data!G74,IF(AND(Data!$N$11=7,Data!H74&lt;&gt;""),Data!H74,IF(AND(Data!$N$11=8,Data!I74&lt;&gt;""),Data!I74,IF(AND(Data!$N$11=9,Data!J74&lt;&gt;""),Data!J74,IF(AND(Data!$N$11=10,Data!K74&lt;&gt;""),Data!K74,""))))))))))</f>
        <v>201</v>
      </c>
      <c r="C78" s="107">
        <f>IF(AND(Data!$N$12=1,Data!B74&lt;&gt;""),Data!B74,IF(AND(Data!$N$12=2,Data!C74&lt;&gt;""),Data!C74,IF(AND(Data!$N$12=3,Data!D74&lt;&gt;""),Data!D74,IF(AND(Data!$N$12=4,Data!E74&lt;&gt;""),Data!E74,IF(AND(Data!$N$12=5,Data!F74&lt;&gt;""),Data!F74,IF(AND(Data!$N$12=6,Data!G74&lt;&gt;""),Data!G74,IF(AND(Data!$N$12=7,Data!H74&lt;&gt;""),Data!H74,IF(AND(Data!$N$12=8,Data!I74&lt;&gt;""),Data!I74,IF(AND(Data!$N$12=9,Data!J74&lt;&gt;""),Data!J74,IF(AND(Data!$N$12=10,Data!K74&lt;&gt;""),Data!K74,""))))))))))</f>
        <v>194</v>
      </c>
      <c r="D78" s="97">
        <f t="shared" si="1"/>
        <v>7</v>
      </c>
      <c r="O78" s="1"/>
    </row>
    <row r="79" spans="2:15" ht="14" x14ac:dyDescent="0.15">
      <c r="B79" s="107">
        <f>IF(AND(Data!$N$11=1,Data!B75&lt;&gt;""),Data!B75,IF(AND(Data!$N$11=2,Data!C75&lt;&gt;""),Data!C75,IF(AND(Data!$N$11=3,Data!D75&lt;&gt;""),Data!D75,IF(AND(Data!$N$11=4,Data!E75&lt;&gt;""),Data!E75,IF(AND(Data!$N$11=5,Data!F75&lt;&gt;""),Data!F75,IF(AND(Data!$N$11=6,Data!G75&lt;&gt;""),Data!G75,IF(AND(Data!$N$11=7,Data!H75&lt;&gt;""),Data!H75,IF(AND(Data!$N$11=8,Data!I75&lt;&gt;""),Data!I75,IF(AND(Data!$N$11=9,Data!J75&lt;&gt;""),Data!J75,IF(AND(Data!$N$11=10,Data!K75&lt;&gt;""),Data!K75,""))))))))))</f>
        <v>198</v>
      </c>
      <c r="C79" s="107">
        <f>IF(AND(Data!$N$12=1,Data!B75&lt;&gt;""),Data!B75,IF(AND(Data!$N$12=2,Data!C75&lt;&gt;""),Data!C75,IF(AND(Data!$N$12=3,Data!D75&lt;&gt;""),Data!D75,IF(AND(Data!$N$12=4,Data!E75&lt;&gt;""),Data!E75,IF(AND(Data!$N$12=5,Data!F75&lt;&gt;""),Data!F75,IF(AND(Data!$N$12=6,Data!G75&lt;&gt;""),Data!G75,IF(AND(Data!$N$12=7,Data!H75&lt;&gt;""),Data!H75,IF(AND(Data!$N$12=8,Data!I75&lt;&gt;""),Data!I75,IF(AND(Data!$N$12=9,Data!J75&lt;&gt;""),Data!J75,IF(AND(Data!$N$12=10,Data!K75&lt;&gt;""),Data!K75,""))))))))))</f>
        <v>194</v>
      </c>
      <c r="D79" s="97">
        <f t="shared" si="1"/>
        <v>4</v>
      </c>
    </row>
    <row r="80" spans="2:15" ht="14" x14ac:dyDescent="0.15">
      <c r="B80" s="107">
        <f>IF(AND(Data!$N$11=1,Data!B76&lt;&gt;""),Data!B76,IF(AND(Data!$N$11=2,Data!C76&lt;&gt;""),Data!C76,IF(AND(Data!$N$11=3,Data!D76&lt;&gt;""),Data!D76,IF(AND(Data!$N$11=4,Data!E76&lt;&gt;""),Data!E76,IF(AND(Data!$N$11=5,Data!F76&lt;&gt;""),Data!F76,IF(AND(Data!$N$11=6,Data!G76&lt;&gt;""),Data!G76,IF(AND(Data!$N$11=7,Data!H76&lt;&gt;""),Data!H76,IF(AND(Data!$N$11=8,Data!I76&lt;&gt;""),Data!I76,IF(AND(Data!$N$11=9,Data!J76&lt;&gt;""),Data!J76,IF(AND(Data!$N$11=10,Data!K76&lt;&gt;""),Data!K76,""))))))))))</f>
        <v>198</v>
      </c>
      <c r="C80" s="107">
        <f>IF(AND(Data!$N$12=1,Data!B76&lt;&gt;""),Data!B76,IF(AND(Data!$N$12=2,Data!C76&lt;&gt;""),Data!C76,IF(AND(Data!$N$12=3,Data!D76&lt;&gt;""),Data!D76,IF(AND(Data!$N$12=4,Data!E76&lt;&gt;""),Data!E76,IF(AND(Data!$N$12=5,Data!F76&lt;&gt;""),Data!F76,IF(AND(Data!$N$12=6,Data!G76&lt;&gt;""),Data!G76,IF(AND(Data!$N$12=7,Data!H76&lt;&gt;""),Data!H76,IF(AND(Data!$N$12=8,Data!I76&lt;&gt;""),Data!I76,IF(AND(Data!$N$12=9,Data!J76&lt;&gt;""),Data!J76,IF(AND(Data!$N$12=10,Data!K76&lt;&gt;""),Data!K76,""))))))))))</f>
        <v>194</v>
      </c>
      <c r="D80" s="97">
        <f t="shared" si="1"/>
        <v>4</v>
      </c>
    </row>
    <row r="81" spans="2:15" ht="14" x14ac:dyDescent="0.15">
      <c r="B81" s="107">
        <f>IF(AND(Data!$N$11=1,Data!B77&lt;&gt;""),Data!B77,IF(AND(Data!$N$11=2,Data!C77&lt;&gt;""),Data!C77,IF(AND(Data!$N$11=3,Data!D77&lt;&gt;""),Data!D77,IF(AND(Data!$N$11=4,Data!E77&lt;&gt;""),Data!E77,IF(AND(Data!$N$11=5,Data!F77&lt;&gt;""),Data!F77,IF(AND(Data!$N$11=6,Data!G77&lt;&gt;""),Data!G77,IF(AND(Data!$N$11=7,Data!H77&lt;&gt;""),Data!H77,IF(AND(Data!$N$11=8,Data!I77&lt;&gt;""),Data!I77,IF(AND(Data!$N$11=9,Data!J77&lt;&gt;""),Data!J77,IF(AND(Data!$N$11=10,Data!K77&lt;&gt;""),Data!K77,""))))))))))</f>
        <v>199</v>
      </c>
      <c r="C81" s="107">
        <f>IF(AND(Data!$N$12=1,Data!B77&lt;&gt;""),Data!B77,IF(AND(Data!$N$12=2,Data!C77&lt;&gt;""),Data!C77,IF(AND(Data!$N$12=3,Data!D77&lt;&gt;""),Data!D77,IF(AND(Data!$N$12=4,Data!E77&lt;&gt;""),Data!E77,IF(AND(Data!$N$12=5,Data!F77&lt;&gt;""),Data!F77,IF(AND(Data!$N$12=6,Data!G77&lt;&gt;""),Data!G77,IF(AND(Data!$N$12=7,Data!H77&lt;&gt;""),Data!H77,IF(AND(Data!$N$12=8,Data!I77&lt;&gt;""),Data!I77,IF(AND(Data!$N$12=9,Data!J77&lt;&gt;""),Data!J77,IF(AND(Data!$N$12=10,Data!K77&lt;&gt;""),Data!K77,""))))))))))</f>
        <v>195</v>
      </c>
      <c r="D81" s="97">
        <f t="shared" si="1"/>
        <v>4</v>
      </c>
      <c r="O81" s="1"/>
    </row>
    <row r="82" spans="2:15" ht="14" x14ac:dyDescent="0.15">
      <c r="B82" s="107">
        <f>IF(AND(Data!$N$11=1,Data!B78&lt;&gt;""),Data!B78,IF(AND(Data!$N$11=2,Data!C78&lt;&gt;""),Data!C78,IF(AND(Data!$N$11=3,Data!D78&lt;&gt;""),Data!D78,IF(AND(Data!$N$11=4,Data!E78&lt;&gt;""),Data!E78,IF(AND(Data!$N$11=5,Data!F78&lt;&gt;""),Data!F78,IF(AND(Data!$N$11=6,Data!G78&lt;&gt;""),Data!G78,IF(AND(Data!$N$11=7,Data!H78&lt;&gt;""),Data!H78,IF(AND(Data!$N$11=8,Data!I78&lt;&gt;""),Data!I78,IF(AND(Data!$N$11=9,Data!J78&lt;&gt;""),Data!J78,IF(AND(Data!$N$11=10,Data!K78&lt;&gt;""),Data!K78,""))))))))))</f>
        <v>203</v>
      </c>
      <c r="C82" s="107">
        <f>IF(AND(Data!$N$12=1,Data!B78&lt;&gt;""),Data!B78,IF(AND(Data!$N$12=2,Data!C78&lt;&gt;""),Data!C78,IF(AND(Data!$N$12=3,Data!D78&lt;&gt;""),Data!D78,IF(AND(Data!$N$12=4,Data!E78&lt;&gt;""),Data!E78,IF(AND(Data!$N$12=5,Data!F78&lt;&gt;""),Data!F78,IF(AND(Data!$N$12=6,Data!G78&lt;&gt;""),Data!G78,IF(AND(Data!$N$12=7,Data!H78&lt;&gt;""),Data!H78,IF(AND(Data!$N$12=8,Data!I78&lt;&gt;""),Data!I78,IF(AND(Data!$N$12=9,Data!J78&lt;&gt;""),Data!J78,IF(AND(Data!$N$12=10,Data!K78&lt;&gt;""),Data!K78,""))))))))))</f>
        <v>207</v>
      </c>
      <c r="D82" s="97">
        <f t="shared" si="1"/>
        <v>-4</v>
      </c>
    </row>
    <row r="83" spans="2:15" ht="14" x14ac:dyDescent="0.15">
      <c r="B83" s="107">
        <f>IF(AND(Data!$N$11=1,Data!B79&lt;&gt;""),Data!B79,IF(AND(Data!$N$11=2,Data!C79&lt;&gt;""),Data!C79,IF(AND(Data!$N$11=3,Data!D79&lt;&gt;""),Data!D79,IF(AND(Data!$N$11=4,Data!E79&lt;&gt;""),Data!E79,IF(AND(Data!$N$11=5,Data!F79&lt;&gt;""),Data!F79,IF(AND(Data!$N$11=6,Data!G79&lt;&gt;""),Data!G79,IF(AND(Data!$N$11=7,Data!H79&lt;&gt;""),Data!H79,IF(AND(Data!$N$11=8,Data!I79&lt;&gt;""),Data!I79,IF(AND(Data!$N$11=9,Data!J79&lt;&gt;""),Data!J79,IF(AND(Data!$N$11=10,Data!K79&lt;&gt;""),Data!K79,""))))))))))</f>
        <v>149</v>
      </c>
      <c r="C83" s="107">
        <f>IF(AND(Data!$N$12=1,Data!B79&lt;&gt;""),Data!B79,IF(AND(Data!$N$12=2,Data!C79&lt;&gt;""),Data!C79,IF(AND(Data!$N$12=3,Data!D79&lt;&gt;""),Data!D79,IF(AND(Data!$N$12=4,Data!E79&lt;&gt;""),Data!E79,IF(AND(Data!$N$12=5,Data!F79&lt;&gt;""),Data!F79,IF(AND(Data!$N$12=6,Data!G79&lt;&gt;""),Data!G79,IF(AND(Data!$N$12=7,Data!H79&lt;&gt;""),Data!H79,IF(AND(Data!$N$12=8,Data!I79&lt;&gt;""),Data!I79,IF(AND(Data!$N$12=9,Data!J79&lt;&gt;""),Data!J79,IF(AND(Data!$N$12=10,Data!K79&lt;&gt;""),Data!K79,""))))))))))</f>
        <v>145</v>
      </c>
      <c r="D83" s="97">
        <f t="shared" si="1"/>
        <v>4</v>
      </c>
    </row>
    <row r="84" spans="2:15" ht="14" x14ac:dyDescent="0.15">
      <c r="B84" s="107">
        <f>IF(AND(Data!$N$11=1,Data!B80&lt;&gt;""),Data!B80,IF(AND(Data!$N$11=2,Data!C80&lt;&gt;""),Data!C80,IF(AND(Data!$N$11=3,Data!D80&lt;&gt;""),Data!D80,IF(AND(Data!$N$11=4,Data!E80&lt;&gt;""),Data!E80,IF(AND(Data!$N$11=5,Data!F80&lt;&gt;""),Data!F80,IF(AND(Data!$N$11=6,Data!G80&lt;&gt;""),Data!G80,IF(AND(Data!$N$11=7,Data!H80&lt;&gt;""),Data!H80,IF(AND(Data!$N$11=8,Data!I80&lt;&gt;""),Data!I80,IF(AND(Data!$N$11=9,Data!J80&lt;&gt;""),Data!J80,IF(AND(Data!$N$11=10,Data!K80&lt;&gt;""),Data!K80,""))))))))))</f>
        <v>154</v>
      </c>
      <c r="C84" s="107">
        <f>IF(AND(Data!$N$12=1,Data!B80&lt;&gt;""),Data!B80,IF(AND(Data!$N$12=2,Data!C80&lt;&gt;""),Data!C80,IF(AND(Data!$N$12=3,Data!D80&lt;&gt;""),Data!D80,IF(AND(Data!$N$12=4,Data!E80&lt;&gt;""),Data!E80,IF(AND(Data!$N$12=5,Data!F80&lt;&gt;""),Data!F80,IF(AND(Data!$N$12=6,Data!G80&lt;&gt;""),Data!G80,IF(AND(Data!$N$12=7,Data!H80&lt;&gt;""),Data!H80,IF(AND(Data!$N$12=8,Data!I80&lt;&gt;""),Data!I80,IF(AND(Data!$N$12=9,Data!J80&lt;&gt;""),Data!J80,IF(AND(Data!$N$12=10,Data!K80&lt;&gt;""),Data!K80,""))))))))))</f>
        <v>152</v>
      </c>
      <c r="D84" s="97">
        <f t="shared" si="1"/>
        <v>2</v>
      </c>
      <c r="O84" s="1"/>
    </row>
    <row r="85" spans="2:15" ht="14" x14ac:dyDescent="0.15">
      <c r="B85" s="107">
        <f>IF(AND(Data!$N$11=1,Data!B81&lt;&gt;""),Data!B81,IF(AND(Data!$N$11=2,Data!C81&lt;&gt;""),Data!C81,IF(AND(Data!$N$11=3,Data!D81&lt;&gt;""),Data!D81,IF(AND(Data!$N$11=4,Data!E81&lt;&gt;""),Data!E81,IF(AND(Data!$N$11=5,Data!F81&lt;&gt;""),Data!F81,IF(AND(Data!$N$11=6,Data!G81&lt;&gt;""),Data!G81,IF(AND(Data!$N$11=7,Data!H81&lt;&gt;""),Data!H81,IF(AND(Data!$N$11=8,Data!I81&lt;&gt;""),Data!I81,IF(AND(Data!$N$11=9,Data!J81&lt;&gt;""),Data!J81,IF(AND(Data!$N$11=10,Data!K81&lt;&gt;""),Data!K81,""))))))))))</f>
        <v>98</v>
      </c>
      <c r="C85" s="107">
        <f>IF(AND(Data!$N$12=1,Data!B81&lt;&gt;""),Data!B81,IF(AND(Data!$N$12=2,Data!C81&lt;&gt;""),Data!C81,IF(AND(Data!$N$12=3,Data!D81&lt;&gt;""),Data!D81,IF(AND(Data!$N$12=4,Data!E81&lt;&gt;""),Data!E81,IF(AND(Data!$N$12=5,Data!F81&lt;&gt;""),Data!F81,IF(AND(Data!$N$12=6,Data!G81&lt;&gt;""),Data!G81,IF(AND(Data!$N$12=7,Data!H81&lt;&gt;""),Data!H81,IF(AND(Data!$N$12=8,Data!I81&lt;&gt;""),Data!I81,IF(AND(Data!$N$12=9,Data!J81&lt;&gt;""),Data!J81,IF(AND(Data!$N$12=10,Data!K81&lt;&gt;""),Data!K81,""))))))))))</f>
        <v>96</v>
      </c>
      <c r="D85" s="97">
        <f t="shared" si="1"/>
        <v>2</v>
      </c>
    </row>
    <row r="86" spans="2:15" ht="14" x14ac:dyDescent="0.15">
      <c r="B86" s="107">
        <f>IF(AND(Data!$N$11=1,Data!B82&lt;&gt;""),Data!B82,IF(AND(Data!$N$11=2,Data!C82&lt;&gt;""),Data!C82,IF(AND(Data!$N$11=3,Data!D82&lt;&gt;""),Data!D82,IF(AND(Data!$N$11=4,Data!E82&lt;&gt;""),Data!E82,IF(AND(Data!$N$11=5,Data!F82&lt;&gt;""),Data!F82,IF(AND(Data!$N$11=6,Data!G82&lt;&gt;""),Data!G82,IF(AND(Data!$N$11=7,Data!H82&lt;&gt;""),Data!H82,IF(AND(Data!$N$11=8,Data!I82&lt;&gt;""),Data!I82,IF(AND(Data!$N$11=9,Data!J82&lt;&gt;""),Data!J82,IF(AND(Data!$N$11=10,Data!K82&lt;&gt;""),Data!K82,""))))))))))</f>
        <v>102</v>
      </c>
      <c r="C86" s="107">
        <f>IF(AND(Data!$N$12=1,Data!B82&lt;&gt;""),Data!B82,IF(AND(Data!$N$12=2,Data!C82&lt;&gt;""),Data!C82,IF(AND(Data!$N$12=3,Data!D82&lt;&gt;""),Data!D82,IF(AND(Data!$N$12=4,Data!E82&lt;&gt;""),Data!E82,IF(AND(Data!$N$12=5,Data!F82&lt;&gt;""),Data!F82,IF(AND(Data!$N$12=6,Data!G82&lt;&gt;""),Data!G82,IF(AND(Data!$N$12=7,Data!H82&lt;&gt;""),Data!H82,IF(AND(Data!$N$12=8,Data!I82&lt;&gt;""),Data!I82,IF(AND(Data!$N$12=9,Data!J82&lt;&gt;""),Data!J82,IF(AND(Data!$N$12=10,Data!K82&lt;&gt;""),Data!K82,""))))))))))</f>
        <v>100</v>
      </c>
      <c r="D86" s="97">
        <f t="shared" si="1"/>
        <v>2</v>
      </c>
    </row>
    <row r="87" spans="2:15" ht="14" x14ac:dyDescent="0.15">
      <c r="B87" s="107">
        <f>IF(AND(Data!$N$11=1,Data!B83&lt;&gt;""),Data!B83,IF(AND(Data!$N$11=2,Data!C83&lt;&gt;""),Data!C83,IF(AND(Data!$N$11=3,Data!D83&lt;&gt;""),Data!D83,IF(AND(Data!$N$11=4,Data!E83&lt;&gt;""),Data!E83,IF(AND(Data!$N$11=5,Data!F83&lt;&gt;""),Data!F83,IF(AND(Data!$N$11=6,Data!G83&lt;&gt;""),Data!G83,IF(AND(Data!$N$11=7,Data!H83&lt;&gt;""),Data!H83,IF(AND(Data!$N$11=8,Data!I83&lt;&gt;""),Data!I83,IF(AND(Data!$N$11=9,Data!J83&lt;&gt;""),Data!J83,IF(AND(Data!$N$11=10,Data!K83&lt;&gt;""),Data!K83,""))))))))))</f>
        <v>103</v>
      </c>
      <c r="C87" s="107">
        <f>IF(AND(Data!$N$12=1,Data!B83&lt;&gt;""),Data!B83,IF(AND(Data!$N$12=2,Data!C83&lt;&gt;""),Data!C83,IF(AND(Data!$N$12=3,Data!D83&lt;&gt;""),Data!D83,IF(AND(Data!$N$12=4,Data!E83&lt;&gt;""),Data!E83,IF(AND(Data!$N$12=5,Data!F83&lt;&gt;""),Data!F83,IF(AND(Data!$N$12=6,Data!G83&lt;&gt;""),Data!G83,IF(AND(Data!$N$12=7,Data!H83&lt;&gt;""),Data!H83,IF(AND(Data!$N$12=8,Data!I83&lt;&gt;""),Data!I83,IF(AND(Data!$N$12=9,Data!J83&lt;&gt;""),Data!J83,IF(AND(Data!$N$12=10,Data!K83&lt;&gt;""),Data!K83,""))))))))))</f>
        <v>100</v>
      </c>
      <c r="D87" s="97">
        <f t="shared" si="1"/>
        <v>3</v>
      </c>
      <c r="O87" s="1"/>
    </row>
    <row r="88" spans="2:15" ht="14" x14ac:dyDescent="0.15">
      <c r="B88" s="107">
        <f>IF(AND(Data!$N$11=1,Data!B84&lt;&gt;""),Data!B84,IF(AND(Data!$N$11=2,Data!C84&lt;&gt;""),Data!C84,IF(AND(Data!$N$11=3,Data!D84&lt;&gt;""),Data!D84,IF(AND(Data!$N$11=4,Data!E84&lt;&gt;""),Data!E84,IF(AND(Data!$N$11=5,Data!F84&lt;&gt;""),Data!F84,IF(AND(Data!$N$11=6,Data!G84&lt;&gt;""),Data!G84,IF(AND(Data!$N$11=7,Data!H84&lt;&gt;""),Data!H84,IF(AND(Data!$N$11=8,Data!I84&lt;&gt;""),Data!I84,IF(AND(Data!$N$11=9,Data!J84&lt;&gt;""),Data!J84,IF(AND(Data!$N$11=10,Data!K84&lt;&gt;""),Data!K84,""))))))))))</f>
        <v>112</v>
      </c>
      <c r="C88" s="107">
        <f>IF(AND(Data!$N$12=1,Data!B84&lt;&gt;""),Data!B84,IF(AND(Data!$N$12=2,Data!C84&lt;&gt;""),Data!C84,IF(AND(Data!$N$12=3,Data!D84&lt;&gt;""),Data!D84,IF(AND(Data!$N$12=4,Data!E84&lt;&gt;""),Data!E84,IF(AND(Data!$N$12=5,Data!F84&lt;&gt;""),Data!F84,IF(AND(Data!$N$12=6,Data!G84&lt;&gt;""),Data!G84,IF(AND(Data!$N$12=7,Data!H84&lt;&gt;""),Data!H84,IF(AND(Data!$N$12=8,Data!I84&lt;&gt;""),Data!I84,IF(AND(Data!$N$12=9,Data!J84&lt;&gt;""),Data!J84,IF(AND(Data!$N$12=10,Data!K84&lt;&gt;""),Data!K84,""))))))))))</f>
        <v>108</v>
      </c>
      <c r="D88" s="97">
        <f t="shared" si="1"/>
        <v>4</v>
      </c>
    </row>
    <row r="89" spans="2:15" ht="14" x14ac:dyDescent="0.15">
      <c r="B89" s="107">
        <f>IF(AND(Data!$N$11=1,Data!B85&lt;&gt;""),Data!B85,IF(AND(Data!$N$11=2,Data!C85&lt;&gt;""),Data!C85,IF(AND(Data!$N$11=3,Data!D85&lt;&gt;""),Data!D85,IF(AND(Data!$N$11=4,Data!E85&lt;&gt;""),Data!E85,IF(AND(Data!$N$11=5,Data!F85&lt;&gt;""),Data!F85,IF(AND(Data!$N$11=6,Data!G85&lt;&gt;""),Data!G85,IF(AND(Data!$N$11=7,Data!H85&lt;&gt;""),Data!H85,IF(AND(Data!$N$11=8,Data!I85&lt;&gt;""),Data!I85,IF(AND(Data!$N$11=9,Data!J85&lt;&gt;""),Data!J85,IF(AND(Data!$N$11=10,Data!K85&lt;&gt;""),Data!K85,""))))))))))</f>
        <v>111</v>
      </c>
      <c r="C89" s="107">
        <f>IF(AND(Data!$N$12=1,Data!B85&lt;&gt;""),Data!B85,IF(AND(Data!$N$12=2,Data!C85&lt;&gt;""),Data!C85,IF(AND(Data!$N$12=3,Data!D85&lt;&gt;""),Data!D85,IF(AND(Data!$N$12=4,Data!E85&lt;&gt;""),Data!E85,IF(AND(Data!$N$12=5,Data!F85&lt;&gt;""),Data!F85,IF(AND(Data!$N$12=6,Data!G85&lt;&gt;""),Data!G85,IF(AND(Data!$N$12=7,Data!H85&lt;&gt;""),Data!H85,IF(AND(Data!$N$12=8,Data!I85&lt;&gt;""),Data!I85,IF(AND(Data!$N$12=9,Data!J85&lt;&gt;""),Data!J85,IF(AND(Data!$N$12=10,Data!K85&lt;&gt;""),Data!K85,""))))))))))</f>
        <v>109</v>
      </c>
      <c r="D89" s="97">
        <f t="shared" si="1"/>
        <v>2</v>
      </c>
    </row>
    <row r="90" spans="2:15" ht="14" x14ac:dyDescent="0.15">
      <c r="B90" s="107">
        <f>IF(AND(Data!$N$11=1,Data!B86&lt;&gt;""),Data!B86,IF(AND(Data!$N$11=2,Data!C86&lt;&gt;""),Data!C86,IF(AND(Data!$N$11=3,Data!D86&lt;&gt;""),Data!D86,IF(AND(Data!$N$11=4,Data!E86&lt;&gt;""),Data!E86,IF(AND(Data!$N$11=5,Data!F86&lt;&gt;""),Data!F86,IF(AND(Data!$N$11=6,Data!G86&lt;&gt;""),Data!G86,IF(AND(Data!$N$11=7,Data!H86&lt;&gt;""),Data!H86,IF(AND(Data!$N$11=8,Data!I86&lt;&gt;""),Data!I86,IF(AND(Data!$N$11=9,Data!J86&lt;&gt;""),Data!J86,IF(AND(Data!$N$11=10,Data!K86&lt;&gt;""),Data!K86,""))))))))))</f>
        <v>112</v>
      </c>
      <c r="C90" s="107">
        <f>IF(AND(Data!$N$12=1,Data!B86&lt;&gt;""),Data!B86,IF(AND(Data!$N$12=2,Data!C86&lt;&gt;""),Data!C86,IF(AND(Data!$N$12=3,Data!D86&lt;&gt;""),Data!D86,IF(AND(Data!$N$12=4,Data!E86&lt;&gt;""),Data!E86,IF(AND(Data!$N$12=5,Data!F86&lt;&gt;""),Data!F86,IF(AND(Data!$N$12=6,Data!G86&lt;&gt;""),Data!G86,IF(AND(Data!$N$12=7,Data!H86&lt;&gt;""),Data!H86,IF(AND(Data!$N$12=8,Data!I86&lt;&gt;""),Data!I86,IF(AND(Data!$N$12=9,Data!J86&lt;&gt;""),Data!J86,IF(AND(Data!$N$12=10,Data!K86&lt;&gt;""),Data!K86,""))))))))))</f>
        <v>111</v>
      </c>
      <c r="D90" s="97">
        <f t="shared" si="1"/>
        <v>1</v>
      </c>
      <c r="O90" s="1"/>
    </row>
    <row r="91" spans="2:15" ht="14" x14ac:dyDescent="0.15">
      <c r="B91" s="107">
        <f>IF(AND(Data!$N$11=1,Data!B87&lt;&gt;""),Data!B87,IF(AND(Data!$N$11=2,Data!C87&lt;&gt;""),Data!C87,IF(AND(Data!$N$11=3,Data!D87&lt;&gt;""),Data!D87,IF(AND(Data!$N$11=4,Data!E87&lt;&gt;""),Data!E87,IF(AND(Data!$N$11=5,Data!F87&lt;&gt;""),Data!F87,IF(AND(Data!$N$11=6,Data!G87&lt;&gt;""),Data!G87,IF(AND(Data!$N$11=7,Data!H87&lt;&gt;""),Data!H87,IF(AND(Data!$N$11=8,Data!I87&lt;&gt;""),Data!I87,IF(AND(Data!$N$11=9,Data!J87&lt;&gt;""),Data!J87,IF(AND(Data!$N$11=10,Data!K87&lt;&gt;""),Data!K87,""))))))))))</f>
        <v>150</v>
      </c>
      <c r="C91" s="107">
        <f>IF(AND(Data!$N$12=1,Data!B87&lt;&gt;""),Data!B87,IF(AND(Data!$N$12=2,Data!C87&lt;&gt;""),Data!C87,IF(AND(Data!$N$12=3,Data!D87&lt;&gt;""),Data!D87,IF(AND(Data!$N$12=4,Data!E87&lt;&gt;""),Data!E87,IF(AND(Data!$N$12=5,Data!F87&lt;&gt;""),Data!F87,IF(AND(Data!$N$12=6,Data!G87&lt;&gt;""),Data!G87,IF(AND(Data!$N$12=7,Data!H87&lt;&gt;""),Data!H87,IF(AND(Data!$N$12=8,Data!I87&lt;&gt;""),Data!I87,IF(AND(Data!$N$12=9,Data!J87&lt;&gt;""),Data!J87,IF(AND(Data!$N$12=10,Data!K87&lt;&gt;""),Data!K87,""))))))))))</f>
        <v>143</v>
      </c>
      <c r="D91" s="97">
        <f t="shared" si="1"/>
        <v>7</v>
      </c>
    </row>
    <row r="92" spans="2:15" ht="14" x14ac:dyDescent="0.15">
      <c r="B92" s="107">
        <f>IF(AND(Data!$N$11=1,Data!B88&lt;&gt;""),Data!B88,IF(AND(Data!$N$11=2,Data!C88&lt;&gt;""),Data!C88,IF(AND(Data!$N$11=3,Data!D88&lt;&gt;""),Data!D88,IF(AND(Data!$N$11=4,Data!E88&lt;&gt;""),Data!E88,IF(AND(Data!$N$11=5,Data!F88&lt;&gt;""),Data!F88,IF(AND(Data!$N$11=6,Data!G88&lt;&gt;""),Data!G88,IF(AND(Data!$N$11=7,Data!H88&lt;&gt;""),Data!H88,IF(AND(Data!$N$11=8,Data!I88&lt;&gt;""),Data!I88,IF(AND(Data!$N$11=9,Data!J88&lt;&gt;""),Data!J88,IF(AND(Data!$N$11=10,Data!K88&lt;&gt;""),Data!K88,""))))))))))</f>
        <v>138</v>
      </c>
      <c r="C92" s="107">
        <f>IF(AND(Data!$N$12=1,Data!B88&lt;&gt;""),Data!B88,IF(AND(Data!$N$12=2,Data!C88&lt;&gt;""),Data!C88,IF(AND(Data!$N$12=3,Data!D88&lt;&gt;""),Data!D88,IF(AND(Data!$N$12=4,Data!E88&lt;&gt;""),Data!E88,IF(AND(Data!$N$12=5,Data!F88&lt;&gt;""),Data!F88,IF(AND(Data!$N$12=6,Data!G88&lt;&gt;""),Data!G88,IF(AND(Data!$N$12=7,Data!H88&lt;&gt;""),Data!H88,IF(AND(Data!$N$12=8,Data!I88&lt;&gt;""),Data!I88,IF(AND(Data!$N$12=9,Data!J88&lt;&gt;""),Data!J88,IF(AND(Data!$N$12=10,Data!K88&lt;&gt;""),Data!K88,""))))))))))</f>
        <v>144</v>
      </c>
      <c r="D92" s="97">
        <f t="shared" si="1"/>
        <v>-6</v>
      </c>
    </row>
    <row r="93" spans="2:15" ht="14" x14ac:dyDescent="0.15">
      <c r="B93" s="107">
        <f>IF(AND(Data!$N$11=1,Data!B89&lt;&gt;""),Data!B89,IF(AND(Data!$N$11=2,Data!C89&lt;&gt;""),Data!C89,IF(AND(Data!$N$11=3,Data!D89&lt;&gt;""),Data!D89,IF(AND(Data!$N$11=4,Data!E89&lt;&gt;""),Data!E89,IF(AND(Data!$N$11=5,Data!F89&lt;&gt;""),Data!F89,IF(AND(Data!$N$11=6,Data!G89&lt;&gt;""),Data!G89,IF(AND(Data!$N$11=7,Data!H89&lt;&gt;""),Data!H89,IF(AND(Data!$N$11=8,Data!I89&lt;&gt;""),Data!I89,IF(AND(Data!$N$11=9,Data!J89&lt;&gt;""),Data!J89,IF(AND(Data!$N$11=10,Data!K89&lt;&gt;""),Data!K89,""))))))))))</f>
        <v>138</v>
      </c>
      <c r="C93" s="107">
        <f>IF(AND(Data!$N$12=1,Data!B89&lt;&gt;""),Data!B89,IF(AND(Data!$N$12=2,Data!C89&lt;&gt;""),Data!C89,IF(AND(Data!$N$12=3,Data!D89&lt;&gt;""),Data!D89,IF(AND(Data!$N$12=4,Data!E89&lt;&gt;""),Data!E89,IF(AND(Data!$N$12=5,Data!F89&lt;&gt;""),Data!F89,IF(AND(Data!$N$12=6,Data!G89&lt;&gt;""),Data!G89,IF(AND(Data!$N$12=7,Data!H89&lt;&gt;""),Data!H89,IF(AND(Data!$N$12=8,Data!I89&lt;&gt;""),Data!I89,IF(AND(Data!$N$12=9,Data!J89&lt;&gt;""),Data!J89,IF(AND(Data!$N$12=10,Data!K89&lt;&gt;""),Data!K89,""))))))))))</f>
        <v>134</v>
      </c>
      <c r="D93" s="97">
        <f t="shared" si="1"/>
        <v>4</v>
      </c>
      <c r="O93" s="1"/>
    </row>
    <row r="94" spans="2:15" ht="14" x14ac:dyDescent="0.15">
      <c r="B94" s="107">
        <f>IF(AND(Data!$N$11=1,Data!B90&lt;&gt;""),Data!B90,IF(AND(Data!$N$11=2,Data!C90&lt;&gt;""),Data!C90,IF(AND(Data!$N$11=3,Data!D90&lt;&gt;""),Data!D90,IF(AND(Data!$N$11=4,Data!E90&lt;&gt;""),Data!E90,IF(AND(Data!$N$11=5,Data!F90&lt;&gt;""),Data!F90,IF(AND(Data!$N$11=6,Data!G90&lt;&gt;""),Data!G90,IF(AND(Data!$N$11=7,Data!H90&lt;&gt;""),Data!H90,IF(AND(Data!$N$11=8,Data!I90&lt;&gt;""),Data!I90,IF(AND(Data!$N$11=9,Data!J90&lt;&gt;""),Data!J90,IF(AND(Data!$N$11=10,Data!K90&lt;&gt;""),Data!K90,""))))))))))</f>
        <v>203</v>
      </c>
      <c r="C94" s="107">
        <f>IF(AND(Data!$N$12=1,Data!B90&lt;&gt;""),Data!B90,IF(AND(Data!$N$12=2,Data!C90&lt;&gt;""),Data!C90,IF(AND(Data!$N$12=3,Data!D90&lt;&gt;""),Data!D90,IF(AND(Data!$N$12=4,Data!E90&lt;&gt;""),Data!E90,IF(AND(Data!$N$12=5,Data!F90&lt;&gt;""),Data!F90,IF(AND(Data!$N$12=6,Data!G90&lt;&gt;""),Data!G90,IF(AND(Data!$N$12=7,Data!H90&lt;&gt;""),Data!H90,IF(AND(Data!$N$12=8,Data!I90&lt;&gt;""),Data!I90,IF(AND(Data!$N$12=9,Data!J90&lt;&gt;""),Data!J90,IF(AND(Data!$N$12=10,Data!K90&lt;&gt;""),Data!K90,""))))))))))</f>
        <v>198</v>
      </c>
      <c r="D94" s="97">
        <f t="shared" si="1"/>
        <v>5</v>
      </c>
    </row>
    <row r="95" spans="2:15" ht="14" x14ac:dyDescent="0.15">
      <c r="B95" s="107">
        <f>IF(AND(Data!$N$11=1,Data!B91&lt;&gt;""),Data!B91,IF(AND(Data!$N$11=2,Data!C91&lt;&gt;""),Data!C91,IF(AND(Data!$N$11=3,Data!D91&lt;&gt;""),Data!D91,IF(AND(Data!$N$11=4,Data!E91&lt;&gt;""),Data!E91,IF(AND(Data!$N$11=5,Data!F91&lt;&gt;""),Data!F91,IF(AND(Data!$N$11=6,Data!G91&lt;&gt;""),Data!G91,IF(AND(Data!$N$11=7,Data!H91&lt;&gt;""),Data!H91,IF(AND(Data!$N$11=8,Data!I91&lt;&gt;""),Data!I91,IF(AND(Data!$N$11=9,Data!J91&lt;&gt;""),Data!J91,IF(AND(Data!$N$11=10,Data!K91&lt;&gt;""),Data!K91,""))))))))))</f>
        <v>201</v>
      </c>
      <c r="C95" s="107">
        <f>IF(AND(Data!$N$12=1,Data!B91&lt;&gt;""),Data!B91,IF(AND(Data!$N$12=2,Data!C91&lt;&gt;""),Data!C91,IF(AND(Data!$N$12=3,Data!D91&lt;&gt;""),Data!D91,IF(AND(Data!$N$12=4,Data!E91&lt;&gt;""),Data!E91,IF(AND(Data!$N$12=5,Data!F91&lt;&gt;""),Data!F91,IF(AND(Data!$N$12=6,Data!G91&lt;&gt;""),Data!G91,IF(AND(Data!$N$12=7,Data!H91&lt;&gt;""),Data!H91,IF(AND(Data!$N$12=8,Data!I91&lt;&gt;""),Data!I91,IF(AND(Data!$N$12=9,Data!J91&lt;&gt;""),Data!J91,IF(AND(Data!$N$12=10,Data!K91&lt;&gt;""),Data!K91,""))))))))))</f>
        <v>196</v>
      </c>
      <c r="D95" s="97">
        <f t="shared" si="1"/>
        <v>5</v>
      </c>
    </row>
    <row r="96" spans="2:15" ht="14" x14ac:dyDescent="0.15">
      <c r="B96" s="107">
        <f>IF(AND(Data!$N$11=1,Data!B92&lt;&gt;""),Data!B92,IF(AND(Data!$N$11=2,Data!C92&lt;&gt;""),Data!C92,IF(AND(Data!$N$11=3,Data!D92&lt;&gt;""),Data!D92,IF(AND(Data!$N$11=4,Data!E92&lt;&gt;""),Data!E92,IF(AND(Data!$N$11=5,Data!F92&lt;&gt;""),Data!F92,IF(AND(Data!$N$11=6,Data!G92&lt;&gt;""),Data!G92,IF(AND(Data!$N$11=7,Data!H92&lt;&gt;""),Data!H92,IF(AND(Data!$N$11=8,Data!I92&lt;&gt;""),Data!I92,IF(AND(Data!$N$11=9,Data!J92&lt;&gt;""),Data!J92,IF(AND(Data!$N$11=10,Data!K92&lt;&gt;""),Data!K92,""))))))))))</f>
        <v>213</v>
      </c>
      <c r="C96" s="107">
        <f>IF(AND(Data!$N$12=1,Data!B92&lt;&gt;""),Data!B92,IF(AND(Data!$N$12=2,Data!C92&lt;&gt;""),Data!C92,IF(AND(Data!$N$12=3,Data!D92&lt;&gt;""),Data!D92,IF(AND(Data!$N$12=4,Data!E92&lt;&gt;""),Data!E92,IF(AND(Data!$N$12=5,Data!F92&lt;&gt;""),Data!F92,IF(AND(Data!$N$12=6,Data!G92&lt;&gt;""),Data!G92,IF(AND(Data!$N$12=7,Data!H92&lt;&gt;""),Data!H92,IF(AND(Data!$N$12=8,Data!I92&lt;&gt;""),Data!I92,IF(AND(Data!$N$12=9,Data!J92&lt;&gt;""),Data!J92,IF(AND(Data!$N$12=10,Data!K92&lt;&gt;""),Data!K92,""))))))))))</f>
        <v>208</v>
      </c>
      <c r="D96" s="97">
        <f t="shared" si="1"/>
        <v>5</v>
      </c>
      <c r="O96" s="1"/>
    </row>
    <row r="97" spans="2:15" ht="14" x14ac:dyDescent="0.15">
      <c r="B97" s="107">
        <f>IF(AND(Data!$N$11=1,Data!B93&lt;&gt;""),Data!B93,IF(AND(Data!$N$11=2,Data!C93&lt;&gt;""),Data!C93,IF(AND(Data!$N$11=3,Data!D93&lt;&gt;""),Data!D93,IF(AND(Data!$N$11=4,Data!E93&lt;&gt;""),Data!E93,IF(AND(Data!$N$11=5,Data!F93&lt;&gt;""),Data!F93,IF(AND(Data!$N$11=6,Data!G93&lt;&gt;""),Data!G93,IF(AND(Data!$N$11=7,Data!H93&lt;&gt;""),Data!H93,IF(AND(Data!$N$11=8,Data!I93&lt;&gt;""),Data!I93,IF(AND(Data!$N$11=9,Data!J93&lt;&gt;""),Data!J93,IF(AND(Data!$N$11=10,Data!K93&lt;&gt;""),Data!K93,""))))))))))</f>
        <v>212</v>
      </c>
      <c r="C97" s="107">
        <f>IF(AND(Data!$N$12=1,Data!B93&lt;&gt;""),Data!B93,IF(AND(Data!$N$12=2,Data!C93&lt;&gt;""),Data!C93,IF(AND(Data!$N$12=3,Data!D93&lt;&gt;""),Data!D93,IF(AND(Data!$N$12=4,Data!E93&lt;&gt;""),Data!E93,IF(AND(Data!$N$12=5,Data!F93&lt;&gt;""),Data!F93,IF(AND(Data!$N$12=6,Data!G93&lt;&gt;""),Data!G93,IF(AND(Data!$N$12=7,Data!H93&lt;&gt;""),Data!H93,IF(AND(Data!$N$12=8,Data!I93&lt;&gt;""),Data!I93,IF(AND(Data!$N$12=9,Data!J93&lt;&gt;""),Data!J93,IF(AND(Data!$N$12=10,Data!K93&lt;&gt;""),Data!K93,""))))))))))</f>
        <v>207</v>
      </c>
      <c r="D97" s="97">
        <f t="shared" si="1"/>
        <v>5</v>
      </c>
    </row>
    <row r="98" spans="2:15" ht="14" x14ac:dyDescent="0.15">
      <c r="B98" s="107">
        <f>IF(AND(Data!$N$11=1,Data!B94&lt;&gt;""),Data!B94,IF(AND(Data!$N$11=2,Data!C94&lt;&gt;""),Data!C94,IF(AND(Data!$N$11=3,Data!D94&lt;&gt;""),Data!D94,IF(AND(Data!$N$11=4,Data!E94&lt;&gt;""),Data!E94,IF(AND(Data!$N$11=5,Data!F94&lt;&gt;""),Data!F94,IF(AND(Data!$N$11=6,Data!G94&lt;&gt;""),Data!G94,IF(AND(Data!$N$11=7,Data!H94&lt;&gt;""),Data!H94,IF(AND(Data!$N$11=8,Data!I94&lt;&gt;""),Data!I94,IF(AND(Data!$N$11=9,Data!J94&lt;&gt;""),Data!J94,IF(AND(Data!$N$11=10,Data!K94&lt;&gt;""),Data!K94,""))))))))))</f>
        <v>69</v>
      </c>
      <c r="C98" s="107">
        <f>IF(AND(Data!$N$12=1,Data!B94&lt;&gt;""),Data!B94,IF(AND(Data!$N$12=2,Data!C94&lt;&gt;""),Data!C94,IF(AND(Data!$N$12=3,Data!D94&lt;&gt;""),Data!D94,IF(AND(Data!$N$12=4,Data!E94&lt;&gt;""),Data!E94,IF(AND(Data!$N$12=5,Data!F94&lt;&gt;""),Data!F94,IF(AND(Data!$N$12=6,Data!G94&lt;&gt;""),Data!G94,IF(AND(Data!$N$12=7,Data!H94&lt;&gt;""),Data!H94,IF(AND(Data!$N$12=8,Data!I94&lt;&gt;""),Data!I94,IF(AND(Data!$N$12=9,Data!J94&lt;&gt;""),Data!J94,IF(AND(Data!$N$12=10,Data!K94&lt;&gt;""),Data!K94,""))))))))))</f>
        <v>64</v>
      </c>
      <c r="D98" s="97">
        <f t="shared" si="1"/>
        <v>5</v>
      </c>
    </row>
    <row r="99" spans="2:15" ht="14" x14ac:dyDescent="0.15">
      <c r="B99" s="107">
        <f>IF(AND(Data!$N$11=1,Data!B95&lt;&gt;""),Data!B95,IF(AND(Data!$N$11=2,Data!C95&lt;&gt;""),Data!C95,IF(AND(Data!$N$11=3,Data!D95&lt;&gt;""),Data!D95,IF(AND(Data!$N$11=4,Data!E95&lt;&gt;""),Data!E95,IF(AND(Data!$N$11=5,Data!F95&lt;&gt;""),Data!F95,IF(AND(Data!$N$11=6,Data!G95&lt;&gt;""),Data!G95,IF(AND(Data!$N$11=7,Data!H95&lt;&gt;""),Data!H95,IF(AND(Data!$N$11=8,Data!I95&lt;&gt;""),Data!I95,IF(AND(Data!$N$11=9,Data!J95&lt;&gt;""),Data!J95,IF(AND(Data!$N$11=10,Data!K95&lt;&gt;""),Data!K95,""))))))))))</f>
        <v>69</v>
      </c>
      <c r="C99" s="107">
        <f>IF(AND(Data!$N$12=1,Data!B95&lt;&gt;""),Data!B95,IF(AND(Data!$N$12=2,Data!C95&lt;&gt;""),Data!C95,IF(AND(Data!$N$12=3,Data!D95&lt;&gt;""),Data!D95,IF(AND(Data!$N$12=4,Data!E95&lt;&gt;""),Data!E95,IF(AND(Data!$N$12=5,Data!F95&lt;&gt;""),Data!F95,IF(AND(Data!$N$12=6,Data!G95&lt;&gt;""),Data!G95,IF(AND(Data!$N$12=7,Data!H95&lt;&gt;""),Data!H95,IF(AND(Data!$N$12=8,Data!I95&lt;&gt;""),Data!I95,IF(AND(Data!$N$12=9,Data!J95&lt;&gt;""),Data!J95,IF(AND(Data!$N$12=10,Data!K95&lt;&gt;""),Data!K95,""))))))))))</f>
        <v>68</v>
      </c>
      <c r="D99" s="97">
        <f t="shared" si="1"/>
        <v>1</v>
      </c>
      <c r="O99" s="1"/>
    </row>
    <row r="100" spans="2:15" ht="14" x14ac:dyDescent="0.15">
      <c r="B100" s="107">
        <f>IF(AND(Data!$N$11=1,Data!B96&lt;&gt;""),Data!B96,IF(AND(Data!$N$11=2,Data!C96&lt;&gt;""),Data!C96,IF(AND(Data!$N$11=3,Data!D96&lt;&gt;""),Data!D96,IF(AND(Data!$N$11=4,Data!E96&lt;&gt;""),Data!E96,IF(AND(Data!$N$11=5,Data!F96&lt;&gt;""),Data!F96,IF(AND(Data!$N$11=6,Data!G96&lt;&gt;""),Data!G96,IF(AND(Data!$N$11=7,Data!H96&lt;&gt;""),Data!H96,IF(AND(Data!$N$11=8,Data!I96&lt;&gt;""),Data!I96,IF(AND(Data!$N$11=9,Data!J96&lt;&gt;""),Data!J96,IF(AND(Data!$N$11=10,Data!K96&lt;&gt;""),Data!K96,""))))))))))</f>
        <v>70</v>
      </c>
      <c r="C100" s="107">
        <f>IF(AND(Data!$N$12=1,Data!B96&lt;&gt;""),Data!B96,IF(AND(Data!$N$12=2,Data!C96&lt;&gt;""),Data!C96,IF(AND(Data!$N$12=3,Data!D96&lt;&gt;""),Data!D96,IF(AND(Data!$N$12=4,Data!E96&lt;&gt;""),Data!E96,IF(AND(Data!$N$12=5,Data!F96&lt;&gt;""),Data!F96,IF(AND(Data!$N$12=6,Data!G96&lt;&gt;""),Data!G96,IF(AND(Data!$N$12=7,Data!H96&lt;&gt;""),Data!H96,IF(AND(Data!$N$12=8,Data!I96&lt;&gt;""),Data!I96,IF(AND(Data!$N$12=9,Data!J96&lt;&gt;""),Data!J96,IF(AND(Data!$N$12=10,Data!K96&lt;&gt;""),Data!K96,""))))))))))</f>
        <v>69</v>
      </c>
      <c r="D100" s="97">
        <f t="shared" si="1"/>
        <v>1</v>
      </c>
    </row>
    <row r="101" spans="2:15" ht="14" x14ac:dyDescent="0.15">
      <c r="B101" s="107">
        <f>IF(AND(Data!$N$11=1,Data!B97&lt;&gt;""),Data!B97,IF(AND(Data!$N$11=2,Data!C97&lt;&gt;""),Data!C97,IF(AND(Data!$N$11=3,Data!D97&lt;&gt;""),Data!D97,IF(AND(Data!$N$11=4,Data!E97&lt;&gt;""),Data!E97,IF(AND(Data!$N$11=5,Data!F97&lt;&gt;""),Data!F97,IF(AND(Data!$N$11=6,Data!G97&lt;&gt;""),Data!G97,IF(AND(Data!$N$11=7,Data!H97&lt;&gt;""),Data!H97,IF(AND(Data!$N$11=8,Data!I97&lt;&gt;""),Data!I97,IF(AND(Data!$N$11=9,Data!J97&lt;&gt;""),Data!J97,IF(AND(Data!$N$11=10,Data!K97&lt;&gt;""),Data!K97,""))))))))))</f>
        <v>70</v>
      </c>
      <c r="C101" s="107">
        <f>IF(AND(Data!$N$12=1,Data!B97&lt;&gt;""),Data!B97,IF(AND(Data!$N$12=2,Data!C97&lt;&gt;""),Data!C97,IF(AND(Data!$N$12=3,Data!D97&lt;&gt;""),Data!D97,IF(AND(Data!$N$12=4,Data!E97&lt;&gt;""),Data!E97,IF(AND(Data!$N$12=5,Data!F97&lt;&gt;""),Data!F97,IF(AND(Data!$N$12=6,Data!G97&lt;&gt;""),Data!G97,IF(AND(Data!$N$12=7,Data!H97&lt;&gt;""),Data!H97,IF(AND(Data!$N$12=8,Data!I97&lt;&gt;""),Data!I97,IF(AND(Data!$N$12=9,Data!J97&lt;&gt;""),Data!J97,IF(AND(Data!$N$12=10,Data!K97&lt;&gt;""),Data!K97,""))))))))))</f>
        <v>68</v>
      </c>
      <c r="D101" s="97">
        <f t="shared" si="1"/>
        <v>2</v>
      </c>
    </row>
    <row r="102" spans="2:15" ht="14" x14ac:dyDescent="0.15">
      <c r="B102" s="107">
        <f>IF(AND(Data!$N$11=1,Data!B98&lt;&gt;""),Data!B98,IF(AND(Data!$N$11=2,Data!C98&lt;&gt;""),Data!C98,IF(AND(Data!$N$11=3,Data!D98&lt;&gt;""),Data!D98,IF(AND(Data!$N$11=4,Data!E98&lt;&gt;""),Data!E98,IF(AND(Data!$N$11=5,Data!F98&lt;&gt;""),Data!F98,IF(AND(Data!$N$11=6,Data!G98&lt;&gt;""),Data!G98,IF(AND(Data!$N$11=7,Data!H98&lt;&gt;""),Data!H98,IF(AND(Data!$N$11=8,Data!I98&lt;&gt;""),Data!I98,IF(AND(Data!$N$11=9,Data!J98&lt;&gt;""),Data!J98,IF(AND(Data!$N$11=10,Data!K98&lt;&gt;""),Data!K98,""))))))))))</f>
        <v>126</v>
      </c>
      <c r="C102" s="107">
        <f>IF(AND(Data!$N$12=1,Data!B98&lt;&gt;""),Data!B98,IF(AND(Data!$N$12=2,Data!C98&lt;&gt;""),Data!C98,IF(AND(Data!$N$12=3,Data!D98&lt;&gt;""),Data!D98,IF(AND(Data!$N$12=4,Data!E98&lt;&gt;""),Data!E98,IF(AND(Data!$N$12=5,Data!F98&lt;&gt;""),Data!F98,IF(AND(Data!$N$12=6,Data!G98&lt;&gt;""),Data!G98,IF(AND(Data!$N$12=7,Data!H98&lt;&gt;""),Data!H98,IF(AND(Data!$N$12=8,Data!I98&lt;&gt;""),Data!I98,IF(AND(Data!$N$12=9,Data!J98&lt;&gt;""),Data!J98,IF(AND(Data!$N$12=10,Data!K98&lt;&gt;""),Data!K98,""))))))))))</f>
        <v>123</v>
      </c>
      <c r="D102" s="97">
        <f t="shared" si="1"/>
        <v>3</v>
      </c>
      <c r="O102" s="1"/>
    </row>
    <row r="103" spans="2:15" ht="14" x14ac:dyDescent="0.15">
      <c r="B103" s="107">
        <f>IF(AND(Data!$N$11=1,Data!B99&lt;&gt;""),Data!B99,IF(AND(Data!$N$11=2,Data!C99&lt;&gt;""),Data!C99,IF(AND(Data!$N$11=3,Data!D99&lt;&gt;""),Data!D99,IF(AND(Data!$N$11=4,Data!E99&lt;&gt;""),Data!E99,IF(AND(Data!$N$11=5,Data!F99&lt;&gt;""),Data!F99,IF(AND(Data!$N$11=6,Data!G99&lt;&gt;""),Data!G99,IF(AND(Data!$N$11=7,Data!H99&lt;&gt;""),Data!H99,IF(AND(Data!$N$11=8,Data!I99&lt;&gt;""),Data!I99,IF(AND(Data!$N$11=9,Data!J99&lt;&gt;""),Data!J99,IF(AND(Data!$N$11=10,Data!K99&lt;&gt;""),Data!K99,""))))))))))</f>
        <v>165</v>
      </c>
      <c r="C103" s="107">
        <f>IF(AND(Data!$N$12=1,Data!B99&lt;&gt;""),Data!B99,IF(AND(Data!$N$12=2,Data!C99&lt;&gt;""),Data!C99,IF(AND(Data!$N$12=3,Data!D99&lt;&gt;""),Data!D99,IF(AND(Data!$N$12=4,Data!E99&lt;&gt;""),Data!E99,IF(AND(Data!$N$12=5,Data!F99&lt;&gt;""),Data!F99,IF(AND(Data!$N$12=6,Data!G99&lt;&gt;""),Data!G99,IF(AND(Data!$N$12=7,Data!H99&lt;&gt;""),Data!H99,IF(AND(Data!$N$12=8,Data!I99&lt;&gt;""),Data!I99,IF(AND(Data!$N$12=9,Data!J99&lt;&gt;""),Data!J99,IF(AND(Data!$N$12=10,Data!K99&lt;&gt;""),Data!K99,""))))))))))</f>
        <v>162</v>
      </c>
      <c r="D103" s="97">
        <f t="shared" si="1"/>
        <v>3</v>
      </c>
    </row>
    <row r="104" spans="2:15" ht="14" x14ac:dyDescent="0.15">
      <c r="B104" s="107">
        <f>IF(AND(Data!$N$11=1,Data!B100&lt;&gt;""),Data!B100,IF(AND(Data!$N$11=2,Data!C100&lt;&gt;""),Data!C100,IF(AND(Data!$N$11=3,Data!D100&lt;&gt;""),Data!D100,IF(AND(Data!$N$11=4,Data!E100&lt;&gt;""),Data!E100,IF(AND(Data!$N$11=5,Data!F100&lt;&gt;""),Data!F100,IF(AND(Data!$N$11=6,Data!G100&lt;&gt;""),Data!G100,IF(AND(Data!$N$11=7,Data!H100&lt;&gt;""),Data!H100,IF(AND(Data!$N$11=8,Data!I100&lt;&gt;""),Data!I100,IF(AND(Data!$N$11=9,Data!J100&lt;&gt;""),Data!J100,IF(AND(Data!$N$11=10,Data!K100&lt;&gt;""),Data!K100,""))))))))))</f>
        <v>167</v>
      </c>
      <c r="C104" s="107">
        <f>IF(AND(Data!$N$12=1,Data!B100&lt;&gt;""),Data!B100,IF(AND(Data!$N$12=2,Data!C100&lt;&gt;""),Data!C100,IF(AND(Data!$N$12=3,Data!D100&lt;&gt;""),Data!D100,IF(AND(Data!$N$12=4,Data!E100&lt;&gt;""),Data!E100,IF(AND(Data!$N$12=5,Data!F100&lt;&gt;""),Data!F100,IF(AND(Data!$N$12=6,Data!G100&lt;&gt;""),Data!G100,IF(AND(Data!$N$12=7,Data!H100&lt;&gt;""),Data!H100,IF(AND(Data!$N$12=8,Data!I100&lt;&gt;""),Data!I100,IF(AND(Data!$N$12=9,Data!J100&lt;&gt;""),Data!J100,IF(AND(Data!$N$12=10,Data!K100&lt;&gt;""),Data!K100,""))))))))))</f>
        <v>161</v>
      </c>
      <c r="D104" s="97">
        <f t="shared" si="1"/>
        <v>6</v>
      </c>
    </row>
    <row r="105" spans="2:15" ht="14" x14ac:dyDescent="0.15">
      <c r="B105" s="107">
        <f>IF(AND(Data!$N$11=1,Data!B101&lt;&gt;""),Data!B101,IF(AND(Data!$N$11=2,Data!C101&lt;&gt;""),Data!C101,IF(AND(Data!$N$11=3,Data!D101&lt;&gt;""),Data!D101,IF(AND(Data!$N$11=4,Data!E101&lt;&gt;""),Data!E101,IF(AND(Data!$N$11=5,Data!F101&lt;&gt;""),Data!F101,IF(AND(Data!$N$11=6,Data!G101&lt;&gt;""),Data!G101,IF(AND(Data!$N$11=7,Data!H101&lt;&gt;""),Data!H101,IF(AND(Data!$N$11=8,Data!I101&lt;&gt;""),Data!I101,IF(AND(Data!$N$11=9,Data!J101&lt;&gt;""),Data!J101,IF(AND(Data!$N$11=10,Data!K101&lt;&gt;""),Data!K101,""))))))))))</f>
        <v>162</v>
      </c>
      <c r="C105" s="107">
        <f>IF(AND(Data!$N$12=1,Data!B101&lt;&gt;""),Data!B101,IF(AND(Data!$N$12=2,Data!C101&lt;&gt;""),Data!C101,IF(AND(Data!$N$12=3,Data!D101&lt;&gt;""),Data!D101,IF(AND(Data!$N$12=4,Data!E101&lt;&gt;""),Data!E101,IF(AND(Data!$N$12=5,Data!F101&lt;&gt;""),Data!F101,IF(AND(Data!$N$12=6,Data!G101&lt;&gt;""),Data!G101,IF(AND(Data!$N$12=7,Data!H101&lt;&gt;""),Data!H101,IF(AND(Data!$N$12=8,Data!I101&lt;&gt;""),Data!I101,IF(AND(Data!$N$12=9,Data!J101&lt;&gt;""),Data!J101,IF(AND(Data!$N$12=10,Data!K101&lt;&gt;""),Data!K101,""))))))))))</f>
        <v>162</v>
      </c>
      <c r="D105" s="97">
        <f t="shared" si="1"/>
        <v>0</v>
      </c>
      <c r="O105" s="1"/>
    </row>
    <row r="106" spans="2:15" ht="14" x14ac:dyDescent="0.15">
      <c r="B106" s="107">
        <f>IF(AND(Data!$N$11=1,Data!B102&lt;&gt;""),Data!B102,IF(AND(Data!$N$11=2,Data!C102&lt;&gt;""),Data!C102,IF(AND(Data!$N$11=3,Data!D102&lt;&gt;""),Data!D102,IF(AND(Data!$N$11=4,Data!E102&lt;&gt;""),Data!E102,IF(AND(Data!$N$11=5,Data!F102&lt;&gt;""),Data!F102,IF(AND(Data!$N$11=6,Data!G102&lt;&gt;""),Data!G102,IF(AND(Data!$N$11=7,Data!H102&lt;&gt;""),Data!H102,IF(AND(Data!$N$11=8,Data!I102&lt;&gt;""),Data!I102,IF(AND(Data!$N$11=9,Data!J102&lt;&gt;""),Data!J102,IF(AND(Data!$N$11=10,Data!K102&lt;&gt;""),Data!K102,""))))))))))</f>
        <v>186</v>
      </c>
      <c r="C106" s="107">
        <f>IF(AND(Data!$N$12=1,Data!B102&lt;&gt;""),Data!B102,IF(AND(Data!$N$12=2,Data!C102&lt;&gt;""),Data!C102,IF(AND(Data!$N$12=3,Data!D102&lt;&gt;""),Data!D102,IF(AND(Data!$N$12=4,Data!E102&lt;&gt;""),Data!E102,IF(AND(Data!$N$12=5,Data!F102&lt;&gt;""),Data!F102,IF(AND(Data!$N$12=6,Data!G102&lt;&gt;""),Data!G102,IF(AND(Data!$N$12=7,Data!H102&lt;&gt;""),Data!H102,IF(AND(Data!$N$12=8,Data!I102&lt;&gt;""),Data!I102,IF(AND(Data!$N$12=9,Data!J102&lt;&gt;""),Data!J102,IF(AND(Data!$N$12=10,Data!K102&lt;&gt;""),Data!K102,""))))))))))</f>
        <v>187</v>
      </c>
      <c r="D106" s="97">
        <f t="shared" si="1"/>
        <v>-1</v>
      </c>
    </row>
    <row r="107" spans="2:15" ht="14" x14ac:dyDescent="0.15">
      <c r="B107" s="107">
        <f>IF(AND(Data!$N$11=1,Data!B103&lt;&gt;""),Data!B103,IF(AND(Data!$N$11=2,Data!C103&lt;&gt;""),Data!C103,IF(AND(Data!$N$11=3,Data!D103&lt;&gt;""),Data!D103,IF(AND(Data!$N$11=4,Data!E103&lt;&gt;""),Data!E103,IF(AND(Data!$N$11=5,Data!F103&lt;&gt;""),Data!F103,IF(AND(Data!$N$11=6,Data!G103&lt;&gt;""),Data!G103,IF(AND(Data!$N$11=7,Data!H103&lt;&gt;""),Data!H103,IF(AND(Data!$N$11=8,Data!I103&lt;&gt;""),Data!I103,IF(AND(Data!$N$11=9,Data!J103&lt;&gt;""),Data!J103,IF(AND(Data!$N$11=10,Data!K103&lt;&gt;""),Data!K103,""))))))))))</f>
        <v>161</v>
      </c>
      <c r="C107" s="107">
        <f>IF(AND(Data!$N$12=1,Data!B103&lt;&gt;""),Data!B103,IF(AND(Data!$N$12=2,Data!C103&lt;&gt;""),Data!C103,IF(AND(Data!$N$12=3,Data!D103&lt;&gt;""),Data!D103,IF(AND(Data!$N$12=4,Data!E103&lt;&gt;""),Data!E103,IF(AND(Data!$N$12=5,Data!F103&lt;&gt;""),Data!F103,IF(AND(Data!$N$12=6,Data!G103&lt;&gt;""),Data!G103,IF(AND(Data!$N$12=7,Data!H103&lt;&gt;""),Data!H103,IF(AND(Data!$N$12=8,Data!I103&lt;&gt;""),Data!I103,IF(AND(Data!$N$12=9,Data!J103&lt;&gt;""),Data!J103,IF(AND(Data!$N$12=10,Data!K103&lt;&gt;""),Data!K103,""))))))))))</f>
        <v>158</v>
      </c>
      <c r="D107" s="97">
        <f t="shared" si="1"/>
        <v>3</v>
      </c>
    </row>
    <row r="108" spans="2:15" ht="14" x14ac:dyDescent="0.15">
      <c r="B108" s="107">
        <f>IF(AND(Data!$N$11=1,Data!B104&lt;&gt;""),Data!B104,IF(AND(Data!$N$11=2,Data!C104&lt;&gt;""),Data!C104,IF(AND(Data!$N$11=3,Data!D104&lt;&gt;""),Data!D104,IF(AND(Data!$N$11=4,Data!E104&lt;&gt;""),Data!E104,IF(AND(Data!$N$11=5,Data!F104&lt;&gt;""),Data!F104,IF(AND(Data!$N$11=6,Data!G104&lt;&gt;""),Data!G104,IF(AND(Data!$N$11=7,Data!H104&lt;&gt;""),Data!H104,IF(AND(Data!$N$11=8,Data!I104&lt;&gt;""),Data!I104,IF(AND(Data!$N$11=9,Data!J104&lt;&gt;""),Data!J104,IF(AND(Data!$N$11=10,Data!K104&lt;&gt;""),Data!K104,""))))))))))</f>
        <v>188</v>
      </c>
      <c r="C108" s="107">
        <f>IF(AND(Data!$N$12=1,Data!B104&lt;&gt;""),Data!B104,IF(AND(Data!$N$12=2,Data!C104&lt;&gt;""),Data!C104,IF(AND(Data!$N$12=3,Data!D104&lt;&gt;""),Data!D104,IF(AND(Data!$N$12=4,Data!E104&lt;&gt;""),Data!E104,IF(AND(Data!$N$12=5,Data!F104&lt;&gt;""),Data!F104,IF(AND(Data!$N$12=6,Data!G104&lt;&gt;""),Data!G104,IF(AND(Data!$N$12=7,Data!H104&lt;&gt;""),Data!H104,IF(AND(Data!$N$12=8,Data!I104&lt;&gt;""),Data!I104,IF(AND(Data!$N$12=9,Data!J104&lt;&gt;""),Data!J104,IF(AND(Data!$N$12=10,Data!K104&lt;&gt;""),Data!K104,""))))))))))</f>
        <v>182</v>
      </c>
      <c r="D108" s="97">
        <f t="shared" si="1"/>
        <v>6</v>
      </c>
      <c r="O108" s="1"/>
    </row>
    <row r="109" spans="2:15" ht="14" x14ac:dyDescent="0.15">
      <c r="B109" s="107">
        <f>IF(AND(Data!$N$11=1,Data!B105&lt;&gt;""),Data!B105,IF(AND(Data!$N$11=2,Data!C105&lt;&gt;""),Data!C105,IF(AND(Data!$N$11=3,Data!D105&lt;&gt;""),Data!D105,IF(AND(Data!$N$11=4,Data!E105&lt;&gt;""),Data!E105,IF(AND(Data!$N$11=5,Data!F105&lt;&gt;""),Data!F105,IF(AND(Data!$N$11=6,Data!G105&lt;&gt;""),Data!G105,IF(AND(Data!$N$11=7,Data!H105&lt;&gt;""),Data!H105,IF(AND(Data!$N$11=8,Data!I105&lt;&gt;""),Data!I105,IF(AND(Data!$N$11=9,Data!J105&lt;&gt;""),Data!J105,IF(AND(Data!$N$11=10,Data!K105&lt;&gt;""),Data!K105,""))))))))))</f>
        <v>78</v>
      </c>
      <c r="C109" s="107">
        <f>IF(AND(Data!$N$12=1,Data!B105&lt;&gt;""),Data!B105,IF(AND(Data!$N$12=2,Data!C105&lt;&gt;""),Data!C105,IF(AND(Data!$N$12=3,Data!D105&lt;&gt;""),Data!D105,IF(AND(Data!$N$12=4,Data!E105&lt;&gt;""),Data!E105,IF(AND(Data!$N$12=5,Data!F105&lt;&gt;""),Data!F105,IF(AND(Data!$N$12=6,Data!G105&lt;&gt;""),Data!G105,IF(AND(Data!$N$12=7,Data!H105&lt;&gt;""),Data!H105,IF(AND(Data!$N$12=8,Data!I105&lt;&gt;""),Data!I105,IF(AND(Data!$N$12=9,Data!J105&lt;&gt;""),Data!J105,IF(AND(Data!$N$12=10,Data!K105&lt;&gt;""),Data!K105,""))))))))))</f>
        <v>76</v>
      </c>
      <c r="D109" s="97">
        <f t="shared" si="1"/>
        <v>2</v>
      </c>
    </row>
    <row r="110" spans="2:15" ht="14" x14ac:dyDescent="0.15">
      <c r="B110" s="107">
        <f>IF(AND(Data!$N$11=1,Data!B106&lt;&gt;""),Data!B106,IF(AND(Data!$N$11=2,Data!C106&lt;&gt;""),Data!C106,IF(AND(Data!$N$11=3,Data!D106&lt;&gt;""),Data!D106,IF(AND(Data!$N$11=4,Data!E106&lt;&gt;""),Data!E106,IF(AND(Data!$N$11=5,Data!F106&lt;&gt;""),Data!F106,IF(AND(Data!$N$11=6,Data!G106&lt;&gt;""),Data!G106,IF(AND(Data!$N$11=7,Data!H106&lt;&gt;""),Data!H106,IF(AND(Data!$N$11=8,Data!I106&lt;&gt;""),Data!I106,IF(AND(Data!$N$11=9,Data!J106&lt;&gt;""),Data!J106,IF(AND(Data!$N$11=10,Data!K106&lt;&gt;""),Data!K106,""))))))))))</f>
        <v>123</v>
      </c>
      <c r="C110" s="107">
        <f>IF(AND(Data!$N$12=1,Data!B106&lt;&gt;""),Data!B106,IF(AND(Data!$N$12=2,Data!C106&lt;&gt;""),Data!C106,IF(AND(Data!$N$12=3,Data!D106&lt;&gt;""),Data!D106,IF(AND(Data!$N$12=4,Data!E106&lt;&gt;""),Data!E106,IF(AND(Data!$N$12=5,Data!F106&lt;&gt;""),Data!F106,IF(AND(Data!$N$12=6,Data!G106&lt;&gt;""),Data!G106,IF(AND(Data!$N$12=7,Data!H106&lt;&gt;""),Data!H106,IF(AND(Data!$N$12=8,Data!I106&lt;&gt;""),Data!I106,IF(AND(Data!$N$12=9,Data!J106&lt;&gt;""),Data!J106,IF(AND(Data!$N$12=10,Data!K106&lt;&gt;""),Data!K106,""))))))))))</f>
        <v>125</v>
      </c>
      <c r="D110" s="97">
        <f t="shared" si="1"/>
        <v>-2</v>
      </c>
    </row>
    <row r="111" spans="2:15" ht="14" x14ac:dyDescent="0.15">
      <c r="B111" s="107">
        <f>IF(AND(Data!$N$11=1,Data!B107&lt;&gt;""),Data!B107,IF(AND(Data!$N$11=2,Data!C107&lt;&gt;""),Data!C107,IF(AND(Data!$N$11=3,Data!D107&lt;&gt;""),Data!D107,IF(AND(Data!$N$11=4,Data!E107&lt;&gt;""),Data!E107,IF(AND(Data!$N$11=5,Data!F107&lt;&gt;""),Data!F107,IF(AND(Data!$N$11=6,Data!G107&lt;&gt;""),Data!G107,IF(AND(Data!$N$11=7,Data!H107&lt;&gt;""),Data!H107,IF(AND(Data!$N$11=8,Data!I107&lt;&gt;""),Data!I107,IF(AND(Data!$N$11=9,Data!J107&lt;&gt;""),Data!J107,IF(AND(Data!$N$11=10,Data!K107&lt;&gt;""),Data!K107,""))))))))))</f>
        <v>122</v>
      </c>
      <c r="C111" s="107">
        <f>IF(AND(Data!$N$12=1,Data!B107&lt;&gt;""),Data!B107,IF(AND(Data!$N$12=2,Data!C107&lt;&gt;""),Data!C107,IF(AND(Data!$N$12=3,Data!D107&lt;&gt;""),Data!D107,IF(AND(Data!$N$12=4,Data!E107&lt;&gt;""),Data!E107,IF(AND(Data!$N$12=5,Data!F107&lt;&gt;""),Data!F107,IF(AND(Data!$N$12=6,Data!G107&lt;&gt;""),Data!G107,IF(AND(Data!$N$12=7,Data!H107&lt;&gt;""),Data!H107,IF(AND(Data!$N$12=8,Data!I107&lt;&gt;""),Data!I107,IF(AND(Data!$N$12=9,Data!J107&lt;&gt;""),Data!J107,IF(AND(Data!$N$12=10,Data!K107&lt;&gt;""),Data!K107,""))))))))))</f>
        <v>119</v>
      </c>
      <c r="D111" s="97">
        <f t="shared" si="1"/>
        <v>3</v>
      </c>
      <c r="O111" s="1"/>
    </row>
    <row r="112" spans="2:15" ht="14" x14ac:dyDescent="0.15">
      <c r="B112" s="107">
        <f>IF(AND(Data!$N$11=1,Data!B108&lt;&gt;""),Data!B108,IF(AND(Data!$N$11=2,Data!C108&lt;&gt;""),Data!C108,IF(AND(Data!$N$11=3,Data!D108&lt;&gt;""),Data!D108,IF(AND(Data!$N$11=4,Data!E108&lt;&gt;""),Data!E108,IF(AND(Data!$N$11=5,Data!F108&lt;&gt;""),Data!F108,IF(AND(Data!$N$11=6,Data!G108&lt;&gt;""),Data!G108,IF(AND(Data!$N$11=7,Data!H108&lt;&gt;""),Data!H108,IF(AND(Data!$N$11=8,Data!I108&lt;&gt;""),Data!I108,IF(AND(Data!$N$11=9,Data!J108&lt;&gt;""),Data!J108,IF(AND(Data!$N$11=10,Data!K108&lt;&gt;""),Data!K108,""))))))))))</f>
        <v>165</v>
      </c>
      <c r="C112" s="107">
        <f>IF(AND(Data!$N$12=1,Data!B108&lt;&gt;""),Data!B108,IF(AND(Data!$N$12=2,Data!C108&lt;&gt;""),Data!C108,IF(AND(Data!$N$12=3,Data!D108&lt;&gt;""),Data!D108,IF(AND(Data!$N$12=4,Data!E108&lt;&gt;""),Data!E108,IF(AND(Data!$N$12=5,Data!F108&lt;&gt;""),Data!F108,IF(AND(Data!$N$12=6,Data!G108&lt;&gt;""),Data!G108,IF(AND(Data!$N$12=7,Data!H108&lt;&gt;""),Data!H108,IF(AND(Data!$N$12=8,Data!I108&lt;&gt;""),Data!I108,IF(AND(Data!$N$12=9,Data!J108&lt;&gt;""),Data!J108,IF(AND(Data!$N$12=10,Data!K108&lt;&gt;""),Data!K108,""))))))))))</f>
        <v>162</v>
      </c>
      <c r="D112" s="97">
        <f t="shared" si="1"/>
        <v>3</v>
      </c>
    </row>
    <row r="113" spans="2:15" ht="14" x14ac:dyDescent="0.15">
      <c r="B113" s="107">
        <f>IF(AND(Data!$N$11=1,Data!B109&lt;&gt;""),Data!B109,IF(AND(Data!$N$11=2,Data!C109&lt;&gt;""),Data!C109,IF(AND(Data!$N$11=3,Data!D109&lt;&gt;""),Data!D109,IF(AND(Data!$N$11=4,Data!E109&lt;&gt;""),Data!E109,IF(AND(Data!$N$11=5,Data!F109&lt;&gt;""),Data!F109,IF(AND(Data!$N$11=6,Data!G109&lt;&gt;""),Data!G109,IF(AND(Data!$N$11=7,Data!H109&lt;&gt;""),Data!H109,IF(AND(Data!$N$11=8,Data!I109&lt;&gt;""),Data!I109,IF(AND(Data!$N$11=9,Data!J109&lt;&gt;""),Data!J109,IF(AND(Data!$N$11=10,Data!K109&lt;&gt;""),Data!K109,""))))))))))</f>
        <v>165</v>
      </c>
      <c r="C113" s="107">
        <f>IF(AND(Data!$N$12=1,Data!B109&lt;&gt;""),Data!B109,IF(AND(Data!$N$12=2,Data!C109&lt;&gt;""),Data!C109,IF(AND(Data!$N$12=3,Data!D109&lt;&gt;""),Data!D109,IF(AND(Data!$N$12=4,Data!E109&lt;&gt;""),Data!E109,IF(AND(Data!$N$12=5,Data!F109&lt;&gt;""),Data!F109,IF(AND(Data!$N$12=6,Data!G109&lt;&gt;""),Data!G109,IF(AND(Data!$N$12=7,Data!H109&lt;&gt;""),Data!H109,IF(AND(Data!$N$12=8,Data!I109&lt;&gt;""),Data!I109,IF(AND(Data!$N$12=9,Data!J109&lt;&gt;""),Data!J109,IF(AND(Data!$N$12=10,Data!K109&lt;&gt;""),Data!K109,""))))))))))</f>
        <v>162</v>
      </c>
      <c r="D113" s="97">
        <f t="shared" si="1"/>
        <v>3</v>
      </c>
    </row>
    <row r="114" spans="2:15" ht="14" x14ac:dyDescent="0.15">
      <c r="B114" s="107">
        <f>IF(AND(Data!$N$11=1,Data!B110&lt;&gt;""),Data!B110,IF(AND(Data!$N$11=2,Data!C110&lt;&gt;""),Data!C110,IF(AND(Data!$N$11=3,Data!D110&lt;&gt;""),Data!D110,IF(AND(Data!$N$11=4,Data!E110&lt;&gt;""),Data!E110,IF(AND(Data!$N$11=5,Data!F110&lt;&gt;""),Data!F110,IF(AND(Data!$N$11=6,Data!G110&lt;&gt;""),Data!G110,IF(AND(Data!$N$11=7,Data!H110&lt;&gt;""),Data!H110,IF(AND(Data!$N$11=8,Data!I110&lt;&gt;""),Data!I110,IF(AND(Data!$N$11=9,Data!J110&lt;&gt;""),Data!J110,IF(AND(Data!$N$11=10,Data!K110&lt;&gt;""),Data!K110,""))))))))))</f>
        <v>165</v>
      </c>
      <c r="C114" s="107">
        <f>IF(AND(Data!$N$12=1,Data!B110&lt;&gt;""),Data!B110,IF(AND(Data!$N$12=2,Data!C110&lt;&gt;""),Data!C110,IF(AND(Data!$N$12=3,Data!D110&lt;&gt;""),Data!D110,IF(AND(Data!$N$12=4,Data!E110&lt;&gt;""),Data!E110,IF(AND(Data!$N$12=5,Data!F110&lt;&gt;""),Data!F110,IF(AND(Data!$N$12=6,Data!G110&lt;&gt;""),Data!G110,IF(AND(Data!$N$12=7,Data!H110&lt;&gt;""),Data!H110,IF(AND(Data!$N$12=8,Data!I110&lt;&gt;""),Data!I110,IF(AND(Data!$N$12=9,Data!J110&lt;&gt;""),Data!J110,IF(AND(Data!$N$12=10,Data!K110&lt;&gt;""),Data!K110,""))))))))))</f>
        <v>165</v>
      </c>
      <c r="D114" s="97">
        <f t="shared" si="1"/>
        <v>0</v>
      </c>
      <c r="O114" s="1"/>
    </row>
    <row r="115" spans="2:15" ht="14" x14ac:dyDescent="0.15">
      <c r="B115" s="107">
        <f>IF(AND(Data!$N$11=1,Data!B111&lt;&gt;""),Data!B111,IF(AND(Data!$N$11=2,Data!C111&lt;&gt;""),Data!C111,IF(AND(Data!$N$11=3,Data!D111&lt;&gt;""),Data!D111,IF(AND(Data!$N$11=4,Data!E111&lt;&gt;""),Data!E111,IF(AND(Data!$N$11=5,Data!F111&lt;&gt;""),Data!F111,IF(AND(Data!$N$11=6,Data!G111&lt;&gt;""),Data!G111,IF(AND(Data!$N$11=7,Data!H111&lt;&gt;""),Data!H111,IF(AND(Data!$N$11=8,Data!I111&lt;&gt;""),Data!I111,IF(AND(Data!$N$11=9,Data!J111&lt;&gt;""),Data!J111,IF(AND(Data!$N$11=10,Data!K111&lt;&gt;""),Data!K111,""))))))))))</f>
        <v>166</v>
      </c>
      <c r="C115" s="107">
        <f>IF(AND(Data!$N$12=1,Data!B111&lt;&gt;""),Data!B111,IF(AND(Data!$N$12=2,Data!C111&lt;&gt;""),Data!C111,IF(AND(Data!$N$12=3,Data!D111&lt;&gt;""),Data!D111,IF(AND(Data!$N$12=4,Data!E111&lt;&gt;""),Data!E111,IF(AND(Data!$N$12=5,Data!F111&lt;&gt;""),Data!F111,IF(AND(Data!$N$12=6,Data!G111&lt;&gt;""),Data!G111,IF(AND(Data!$N$12=7,Data!H111&lt;&gt;""),Data!H111,IF(AND(Data!$N$12=8,Data!I111&lt;&gt;""),Data!I111,IF(AND(Data!$N$12=9,Data!J111&lt;&gt;""),Data!J111,IF(AND(Data!$N$12=10,Data!K111&lt;&gt;""),Data!K111,""))))))))))</f>
        <v>163</v>
      </c>
      <c r="D115" s="97">
        <f t="shared" si="1"/>
        <v>3</v>
      </c>
    </row>
    <row r="116" spans="2:15" ht="14" x14ac:dyDescent="0.15">
      <c r="B116" s="107" t="str">
        <f>IF(AND(Data!$N$11=1,Data!B112&lt;&gt;""),Data!B112,IF(AND(Data!$N$11=2,Data!C112&lt;&gt;""),Data!C112,IF(AND(Data!$N$11=3,Data!D112&lt;&gt;""),Data!D112,IF(AND(Data!$N$11=4,Data!E112&lt;&gt;""),Data!E112,IF(AND(Data!$N$11=5,Data!F112&lt;&gt;""),Data!F112,IF(AND(Data!$N$11=6,Data!G112&lt;&gt;""),Data!G112,IF(AND(Data!$N$11=7,Data!H112&lt;&gt;""),Data!H112,IF(AND(Data!$N$11=8,Data!I112&lt;&gt;""),Data!I112,IF(AND(Data!$N$11=9,Data!J112&lt;&gt;""),Data!J112,IF(AND(Data!$N$11=10,Data!K112&lt;&gt;""),Data!K112,""))))))))))</f>
        <v/>
      </c>
      <c r="C116" s="107" t="str">
        <f>IF(AND(Data!$N$12=1,Data!B112&lt;&gt;""),Data!B112,IF(AND(Data!$N$12=2,Data!C112&lt;&gt;""),Data!C112,IF(AND(Data!$N$12=3,Data!D112&lt;&gt;""),Data!D112,IF(AND(Data!$N$12=4,Data!E112&lt;&gt;""),Data!E112,IF(AND(Data!$N$12=5,Data!F112&lt;&gt;""),Data!F112,IF(AND(Data!$N$12=6,Data!G112&lt;&gt;""),Data!G112,IF(AND(Data!$N$12=7,Data!H112&lt;&gt;""),Data!H112,IF(AND(Data!$N$12=8,Data!I112&lt;&gt;""),Data!I112,IF(AND(Data!$N$12=9,Data!J112&lt;&gt;""),Data!J112,IF(AND(Data!$N$12=10,Data!K112&lt;&gt;""),Data!K112,""))))))))))</f>
        <v/>
      </c>
      <c r="D116" s="97" t="str">
        <f t="shared" si="1"/>
        <v/>
      </c>
    </row>
    <row r="117" spans="2:15" ht="14" x14ac:dyDescent="0.15">
      <c r="B117" s="107" t="str">
        <f>IF(AND(Data!$N$11=1,Data!B113&lt;&gt;""),Data!B113,IF(AND(Data!$N$11=2,Data!C113&lt;&gt;""),Data!C113,IF(AND(Data!$N$11=3,Data!D113&lt;&gt;""),Data!D113,IF(AND(Data!$N$11=4,Data!E113&lt;&gt;""),Data!E113,IF(AND(Data!$N$11=5,Data!F113&lt;&gt;""),Data!F113,IF(AND(Data!$N$11=6,Data!G113&lt;&gt;""),Data!G113,IF(AND(Data!$N$11=7,Data!H113&lt;&gt;""),Data!H113,IF(AND(Data!$N$11=8,Data!I113&lt;&gt;""),Data!I113,IF(AND(Data!$N$11=9,Data!J113&lt;&gt;""),Data!J113,IF(AND(Data!$N$11=10,Data!K113&lt;&gt;""),Data!K113,""))))))))))</f>
        <v/>
      </c>
      <c r="C117" s="107" t="str">
        <f>IF(AND(Data!$N$12=1,Data!B113&lt;&gt;""),Data!B113,IF(AND(Data!$N$12=2,Data!C113&lt;&gt;""),Data!C113,IF(AND(Data!$N$12=3,Data!D113&lt;&gt;""),Data!D113,IF(AND(Data!$N$12=4,Data!E113&lt;&gt;""),Data!E113,IF(AND(Data!$N$12=5,Data!F113&lt;&gt;""),Data!F113,IF(AND(Data!$N$12=6,Data!G113&lt;&gt;""),Data!G113,IF(AND(Data!$N$12=7,Data!H113&lt;&gt;""),Data!H113,IF(AND(Data!$N$12=8,Data!I113&lt;&gt;""),Data!I113,IF(AND(Data!$N$12=9,Data!J113&lt;&gt;""),Data!J113,IF(AND(Data!$N$12=10,Data!K113&lt;&gt;""),Data!K113,""))))))))))</f>
        <v/>
      </c>
      <c r="D117" s="97" t="str">
        <f t="shared" si="1"/>
        <v/>
      </c>
      <c r="O117" s="1"/>
    </row>
    <row r="118" spans="2:15" ht="14" x14ac:dyDescent="0.15">
      <c r="B118" s="107" t="str">
        <f>IF(AND(Data!$N$11=1,Data!B114&lt;&gt;""),Data!B114,IF(AND(Data!$N$11=2,Data!C114&lt;&gt;""),Data!C114,IF(AND(Data!$N$11=3,Data!D114&lt;&gt;""),Data!D114,IF(AND(Data!$N$11=4,Data!E114&lt;&gt;""),Data!E114,IF(AND(Data!$N$11=5,Data!F114&lt;&gt;""),Data!F114,IF(AND(Data!$N$11=6,Data!G114&lt;&gt;""),Data!G114,IF(AND(Data!$N$11=7,Data!H114&lt;&gt;""),Data!H114,IF(AND(Data!$N$11=8,Data!I114&lt;&gt;""),Data!I114,IF(AND(Data!$N$11=9,Data!J114&lt;&gt;""),Data!J114,IF(AND(Data!$N$11=10,Data!K114&lt;&gt;""),Data!K114,""))))))))))</f>
        <v/>
      </c>
      <c r="C118" s="107" t="str">
        <f>IF(AND(Data!$N$12=1,Data!B114&lt;&gt;""),Data!B114,IF(AND(Data!$N$12=2,Data!C114&lt;&gt;""),Data!C114,IF(AND(Data!$N$12=3,Data!D114&lt;&gt;""),Data!D114,IF(AND(Data!$N$12=4,Data!E114&lt;&gt;""),Data!E114,IF(AND(Data!$N$12=5,Data!F114&lt;&gt;""),Data!F114,IF(AND(Data!$N$12=6,Data!G114&lt;&gt;""),Data!G114,IF(AND(Data!$N$12=7,Data!H114&lt;&gt;""),Data!H114,IF(AND(Data!$N$12=8,Data!I114&lt;&gt;""),Data!I114,IF(AND(Data!$N$12=9,Data!J114&lt;&gt;""),Data!J114,IF(AND(Data!$N$12=10,Data!K114&lt;&gt;""),Data!K114,""))))))))))</f>
        <v/>
      </c>
      <c r="D118" s="97" t="str">
        <f t="shared" si="1"/>
        <v/>
      </c>
    </row>
    <row r="119" spans="2:15" ht="14" x14ac:dyDescent="0.15">
      <c r="B119" s="107" t="str">
        <f>IF(AND(Data!$N$11=1,Data!B115&lt;&gt;""),Data!B115,IF(AND(Data!$N$11=2,Data!C115&lt;&gt;""),Data!C115,IF(AND(Data!$N$11=3,Data!D115&lt;&gt;""),Data!D115,IF(AND(Data!$N$11=4,Data!E115&lt;&gt;""),Data!E115,IF(AND(Data!$N$11=5,Data!F115&lt;&gt;""),Data!F115,IF(AND(Data!$N$11=6,Data!G115&lt;&gt;""),Data!G115,IF(AND(Data!$N$11=7,Data!H115&lt;&gt;""),Data!H115,IF(AND(Data!$N$11=8,Data!I115&lt;&gt;""),Data!I115,IF(AND(Data!$N$11=9,Data!J115&lt;&gt;""),Data!J115,IF(AND(Data!$N$11=10,Data!K115&lt;&gt;""),Data!K115,""))))))))))</f>
        <v/>
      </c>
      <c r="C119" s="107" t="str">
        <f>IF(AND(Data!$N$12=1,Data!B115&lt;&gt;""),Data!B115,IF(AND(Data!$N$12=2,Data!C115&lt;&gt;""),Data!C115,IF(AND(Data!$N$12=3,Data!D115&lt;&gt;""),Data!D115,IF(AND(Data!$N$12=4,Data!E115&lt;&gt;""),Data!E115,IF(AND(Data!$N$12=5,Data!F115&lt;&gt;""),Data!F115,IF(AND(Data!$N$12=6,Data!G115&lt;&gt;""),Data!G115,IF(AND(Data!$N$12=7,Data!H115&lt;&gt;""),Data!H115,IF(AND(Data!$N$12=8,Data!I115&lt;&gt;""),Data!I115,IF(AND(Data!$N$12=9,Data!J115&lt;&gt;""),Data!J115,IF(AND(Data!$N$12=10,Data!K115&lt;&gt;""),Data!K115,""))))))))))</f>
        <v/>
      </c>
      <c r="D119" s="97" t="str">
        <f t="shared" si="1"/>
        <v/>
      </c>
    </row>
    <row r="120" spans="2:15" ht="14" x14ac:dyDescent="0.15">
      <c r="B120" s="107" t="str">
        <f>IF(AND(Data!$N$11=1,Data!B116&lt;&gt;""),Data!B116,IF(AND(Data!$N$11=2,Data!C116&lt;&gt;""),Data!C116,IF(AND(Data!$N$11=3,Data!D116&lt;&gt;""),Data!D116,IF(AND(Data!$N$11=4,Data!E116&lt;&gt;""),Data!E116,IF(AND(Data!$N$11=5,Data!F116&lt;&gt;""),Data!F116,IF(AND(Data!$N$11=6,Data!G116&lt;&gt;""),Data!G116,IF(AND(Data!$N$11=7,Data!H116&lt;&gt;""),Data!H116,IF(AND(Data!$N$11=8,Data!I116&lt;&gt;""),Data!I116,IF(AND(Data!$N$11=9,Data!J116&lt;&gt;""),Data!J116,IF(AND(Data!$N$11=10,Data!K116&lt;&gt;""),Data!K116,""))))))))))</f>
        <v/>
      </c>
      <c r="C120" s="107" t="str">
        <f>IF(AND(Data!$N$12=1,Data!B116&lt;&gt;""),Data!B116,IF(AND(Data!$N$12=2,Data!C116&lt;&gt;""),Data!C116,IF(AND(Data!$N$12=3,Data!D116&lt;&gt;""),Data!D116,IF(AND(Data!$N$12=4,Data!E116&lt;&gt;""),Data!E116,IF(AND(Data!$N$12=5,Data!F116&lt;&gt;""),Data!F116,IF(AND(Data!$N$12=6,Data!G116&lt;&gt;""),Data!G116,IF(AND(Data!$N$12=7,Data!H116&lt;&gt;""),Data!H116,IF(AND(Data!$N$12=8,Data!I116&lt;&gt;""),Data!I116,IF(AND(Data!$N$12=9,Data!J116&lt;&gt;""),Data!J116,IF(AND(Data!$N$12=10,Data!K116&lt;&gt;""),Data!K116,""))))))))))</f>
        <v/>
      </c>
      <c r="D120" s="97" t="str">
        <f t="shared" si="1"/>
        <v/>
      </c>
      <c r="O120" s="1"/>
    </row>
    <row r="121" spans="2:15" ht="14" x14ac:dyDescent="0.15">
      <c r="B121" s="107" t="str">
        <f>IF(AND(Data!$N$11=1,Data!B117&lt;&gt;""),Data!B117,IF(AND(Data!$N$11=2,Data!C117&lt;&gt;""),Data!C117,IF(AND(Data!$N$11=3,Data!D117&lt;&gt;""),Data!D117,IF(AND(Data!$N$11=4,Data!E117&lt;&gt;""),Data!E117,IF(AND(Data!$N$11=5,Data!F117&lt;&gt;""),Data!F117,IF(AND(Data!$N$11=6,Data!G117&lt;&gt;""),Data!G117,IF(AND(Data!$N$11=7,Data!H117&lt;&gt;""),Data!H117,IF(AND(Data!$N$11=8,Data!I117&lt;&gt;""),Data!I117,IF(AND(Data!$N$11=9,Data!J117&lt;&gt;""),Data!J117,IF(AND(Data!$N$11=10,Data!K117&lt;&gt;""),Data!K117,""))))))))))</f>
        <v/>
      </c>
      <c r="C121" s="107" t="str">
        <f>IF(AND(Data!$N$12=1,Data!B117&lt;&gt;""),Data!B117,IF(AND(Data!$N$12=2,Data!C117&lt;&gt;""),Data!C117,IF(AND(Data!$N$12=3,Data!D117&lt;&gt;""),Data!D117,IF(AND(Data!$N$12=4,Data!E117&lt;&gt;""),Data!E117,IF(AND(Data!$N$12=5,Data!F117&lt;&gt;""),Data!F117,IF(AND(Data!$N$12=6,Data!G117&lt;&gt;""),Data!G117,IF(AND(Data!$N$12=7,Data!H117&lt;&gt;""),Data!H117,IF(AND(Data!$N$12=8,Data!I117&lt;&gt;""),Data!I117,IF(AND(Data!$N$12=9,Data!J117&lt;&gt;""),Data!J117,IF(AND(Data!$N$12=10,Data!K117&lt;&gt;""),Data!K117,""))))))))))</f>
        <v/>
      </c>
      <c r="D121" s="97" t="str">
        <f t="shared" si="1"/>
        <v/>
      </c>
    </row>
    <row r="122" spans="2:15" ht="14" x14ac:dyDescent="0.15">
      <c r="B122" s="107" t="str">
        <f>IF(AND(Data!$N$11=1,Data!B118&lt;&gt;""),Data!B118,IF(AND(Data!$N$11=2,Data!C118&lt;&gt;""),Data!C118,IF(AND(Data!$N$11=3,Data!D118&lt;&gt;""),Data!D118,IF(AND(Data!$N$11=4,Data!E118&lt;&gt;""),Data!E118,IF(AND(Data!$N$11=5,Data!F118&lt;&gt;""),Data!F118,IF(AND(Data!$N$11=6,Data!G118&lt;&gt;""),Data!G118,IF(AND(Data!$N$11=7,Data!H118&lt;&gt;""),Data!H118,IF(AND(Data!$N$11=8,Data!I118&lt;&gt;""),Data!I118,IF(AND(Data!$N$11=9,Data!J118&lt;&gt;""),Data!J118,IF(AND(Data!$N$11=10,Data!K118&lt;&gt;""),Data!K118,""))))))))))</f>
        <v/>
      </c>
      <c r="C122" s="107" t="str">
        <f>IF(AND(Data!$N$12=1,Data!B118&lt;&gt;""),Data!B118,IF(AND(Data!$N$12=2,Data!C118&lt;&gt;""),Data!C118,IF(AND(Data!$N$12=3,Data!D118&lt;&gt;""),Data!D118,IF(AND(Data!$N$12=4,Data!E118&lt;&gt;""),Data!E118,IF(AND(Data!$N$12=5,Data!F118&lt;&gt;""),Data!F118,IF(AND(Data!$N$12=6,Data!G118&lt;&gt;""),Data!G118,IF(AND(Data!$N$12=7,Data!H118&lt;&gt;""),Data!H118,IF(AND(Data!$N$12=8,Data!I118&lt;&gt;""),Data!I118,IF(AND(Data!$N$12=9,Data!J118&lt;&gt;""),Data!J118,IF(AND(Data!$N$12=10,Data!K118&lt;&gt;""),Data!K118,""))))))))))</f>
        <v/>
      </c>
      <c r="D122" s="97" t="str">
        <f t="shared" si="1"/>
        <v/>
      </c>
    </row>
    <row r="123" spans="2:15" ht="14" x14ac:dyDescent="0.15">
      <c r="B123" s="107" t="str">
        <f>IF(AND(Data!$N$11=1,Data!B119&lt;&gt;""),Data!B119,IF(AND(Data!$N$11=2,Data!C119&lt;&gt;""),Data!C119,IF(AND(Data!$N$11=3,Data!D119&lt;&gt;""),Data!D119,IF(AND(Data!$N$11=4,Data!E119&lt;&gt;""),Data!E119,IF(AND(Data!$N$11=5,Data!F119&lt;&gt;""),Data!F119,IF(AND(Data!$N$11=6,Data!G119&lt;&gt;""),Data!G119,IF(AND(Data!$N$11=7,Data!H119&lt;&gt;""),Data!H119,IF(AND(Data!$N$11=8,Data!I119&lt;&gt;""),Data!I119,IF(AND(Data!$N$11=9,Data!J119&lt;&gt;""),Data!J119,IF(AND(Data!$N$11=10,Data!K119&lt;&gt;""),Data!K119,""))))))))))</f>
        <v/>
      </c>
      <c r="C123" s="107" t="str">
        <f>IF(AND(Data!$N$12=1,Data!B119&lt;&gt;""),Data!B119,IF(AND(Data!$N$12=2,Data!C119&lt;&gt;""),Data!C119,IF(AND(Data!$N$12=3,Data!D119&lt;&gt;""),Data!D119,IF(AND(Data!$N$12=4,Data!E119&lt;&gt;""),Data!E119,IF(AND(Data!$N$12=5,Data!F119&lt;&gt;""),Data!F119,IF(AND(Data!$N$12=6,Data!G119&lt;&gt;""),Data!G119,IF(AND(Data!$N$12=7,Data!H119&lt;&gt;""),Data!H119,IF(AND(Data!$N$12=8,Data!I119&lt;&gt;""),Data!I119,IF(AND(Data!$N$12=9,Data!J119&lt;&gt;""),Data!J119,IF(AND(Data!$N$12=10,Data!K119&lt;&gt;""),Data!K119,""))))))))))</f>
        <v/>
      </c>
      <c r="D123" s="97" t="str">
        <f t="shared" si="1"/>
        <v/>
      </c>
      <c r="O123" s="1"/>
    </row>
    <row r="124" spans="2:15" ht="14" x14ac:dyDescent="0.15">
      <c r="B124" s="107" t="str">
        <f>IF(AND(Data!$N$11=1,Data!B120&lt;&gt;""),Data!B120,IF(AND(Data!$N$11=2,Data!C120&lt;&gt;""),Data!C120,IF(AND(Data!$N$11=3,Data!D120&lt;&gt;""),Data!D120,IF(AND(Data!$N$11=4,Data!E120&lt;&gt;""),Data!E120,IF(AND(Data!$N$11=5,Data!F120&lt;&gt;""),Data!F120,IF(AND(Data!$N$11=6,Data!G120&lt;&gt;""),Data!G120,IF(AND(Data!$N$11=7,Data!H120&lt;&gt;""),Data!H120,IF(AND(Data!$N$11=8,Data!I120&lt;&gt;""),Data!I120,IF(AND(Data!$N$11=9,Data!J120&lt;&gt;""),Data!J120,IF(AND(Data!$N$11=10,Data!K120&lt;&gt;""),Data!K120,""))))))))))</f>
        <v/>
      </c>
      <c r="C124" s="107" t="str">
        <f>IF(AND(Data!$N$12=1,Data!B120&lt;&gt;""),Data!B120,IF(AND(Data!$N$12=2,Data!C120&lt;&gt;""),Data!C120,IF(AND(Data!$N$12=3,Data!D120&lt;&gt;""),Data!D120,IF(AND(Data!$N$12=4,Data!E120&lt;&gt;""),Data!E120,IF(AND(Data!$N$12=5,Data!F120&lt;&gt;""),Data!F120,IF(AND(Data!$N$12=6,Data!G120&lt;&gt;""),Data!G120,IF(AND(Data!$N$12=7,Data!H120&lt;&gt;""),Data!H120,IF(AND(Data!$N$12=8,Data!I120&lt;&gt;""),Data!I120,IF(AND(Data!$N$12=9,Data!J120&lt;&gt;""),Data!J120,IF(AND(Data!$N$12=10,Data!K120&lt;&gt;""),Data!K120,""))))))))))</f>
        <v/>
      </c>
      <c r="D124" s="97" t="str">
        <f t="shared" si="1"/>
        <v/>
      </c>
    </row>
    <row r="125" spans="2:15" ht="14" x14ac:dyDescent="0.15">
      <c r="B125" s="107" t="str">
        <f>IF(AND(Data!$N$11=1,Data!B121&lt;&gt;""),Data!B121,IF(AND(Data!$N$11=2,Data!C121&lt;&gt;""),Data!C121,IF(AND(Data!$N$11=3,Data!D121&lt;&gt;""),Data!D121,IF(AND(Data!$N$11=4,Data!E121&lt;&gt;""),Data!E121,IF(AND(Data!$N$11=5,Data!F121&lt;&gt;""),Data!F121,IF(AND(Data!$N$11=6,Data!G121&lt;&gt;""),Data!G121,IF(AND(Data!$N$11=7,Data!H121&lt;&gt;""),Data!H121,IF(AND(Data!$N$11=8,Data!I121&lt;&gt;""),Data!I121,IF(AND(Data!$N$11=9,Data!J121&lt;&gt;""),Data!J121,IF(AND(Data!$N$11=10,Data!K121&lt;&gt;""),Data!K121,""))))))))))</f>
        <v/>
      </c>
      <c r="C125" s="107" t="str">
        <f>IF(AND(Data!$N$12=1,Data!B121&lt;&gt;""),Data!B121,IF(AND(Data!$N$12=2,Data!C121&lt;&gt;""),Data!C121,IF(AND(Data!$N$12=3,Data!D121&lt;&gt;""),Data!D121,IF(AND(Data!$N$12=4,Data!E121&lt;&gt;""),Data!E121,IF(AND(Data!$N$12=5,Data!F121&lt;&gt;""),Data!F121,IF(AND(Data!$N$12=6,Data!G121&lt;&gt;""),Data!G121,IF(AND(Data!$N$12=7,Data!H121&lt;&gt;""),Data!H121,IF(AND(Data!$N$12=8,Data!I121&lt;&gt;""),Data!I121,IF(AND(Data!$N$12=9,Data!J121&lt;&gt;""),Data!J121,IF(AND(Data!$N$12=10,Data!K121&lt;&gt;""),Data!K121,""))))))))))</f>
        <v/>
      </c>
      <c r="D125" s="97" t="str">
        <f t="shared" si="1"/>
        <v/>
      </c>
    </row>
    <row r="126" spans="2:15" ht="14" x14ac:dyDescent="0.15">
      <c r="B126" s="107" t="str">
        <f>IF(AND(Data!$N$11=1,Data!B122&lt;&gt;""),Data!B122,IF(AND(Data!$N$11=2,Data!C122&lt;&gt;""),Data!C122,IF(AND(Data!$N$11=3,Data!D122&lt;&gt;""),Data!D122,IF(AND(Data!$N$11=4,Data!E122&lt;&gt;""),Data!E122,IF(AND(Data!$N$11=5,Data!F122&lt;&gt;""),Data!F122,IF(AND(Data!$N$11=6,Data!G122&lt;&gt;""),Data!G122,IF(AND(Data!$N$11=7,Data!H122&lt;&gt;""),Data!H122,IF(AND(Data!$N$11=8,Data!I122&lt;&gt;""),Data!I122,IF(AND(Data!$N$11=9,Data!J122&lt;&gt;""),Data!J122,IF(AND(Data!$N$11=10,Data!K122&lt;&gt;""),Data!K122,""))))))))))</f>
        <v/>
      </c>
      <c r="C126" s="107" t="str">
        <f>IF(AND(Data!$N$12=1,Data!B122&lt;&gt;""),Data!B122,IF(AND(Data!$N$12=2,Data!C122&lt;&gt;""),Data!C122,IF(AND(Data!$N$12=3,Data!D122&lt;&gt;""),Data!D122,IF(AND(Data!$N$12=4,Data!E122&lt;&gt;""),Data!E122,IF(AND(Data!$N$12=5,Data!F122&lt;&gt;""),Data!F122,IF(AND(Data!$N$12=6,Data!G122&lt;&gt;""),Data!G122,IF(AND(Data!$N$12=7,Data!H122&lt;&gt;""),Data!H122,IF(AND(Data!$N$12=8,Data!I122&lt;&gt;""),Data!I122,IF(AND(Data!$N$12=9,Data!J122&lt;&gt;""),Data!J122,IF(AND(Data!$N$12=10,Data!K122&lt;&gt;""),Data!K122,""))))))))))</f>
        <v/>
      </c>
      <c r="D126" s="97" t="str">
        <f t="shared" si="1"/>
        <v/>
      </c>
      <c r="O126" s="1"/>
    </row>
    <row r="127" spans="2:15" ht="14" x14ac:dyDescent="0.15">
      <c r="B127" s="107" t="str">
        <f>IF(AND(Data!$N$11=1,Data!B123&lt;&gt;""),Data!B123,IF(AND(Data!$N$11=2,Data!C123&lt;&gt;""),Data!C123,IF(AND(Data!$N$11=3,Data!D123&lt;&gt;""),Data!D123,IF(AND(Data!$N$11=4,Data!E123&lt;&gt;""),Data!E123,IF(AND(Data!$N$11=5,Data!F123&lt;&gt;""),Data!F123,IF(AND(Data!$N$11=6,Data!G123&lt;&gt;""),Data!G123,IF(AND(Data!$N$11=7,Data!H123&lt;&gt;""),Data!H123,IF(AND(Data!$N$11=8,Data!I123&lt;&gt;""),Data!I123,IF(AND(Data!$N$11=9,Data!J123&lt;&gt;""),Data!J123,IF(AND(Data!$N$11=10,Data!K123&lt;&gt;""),Data!K123,""))))))))))</f>
        <v/>
      </c>
      <c r="C127" s="107" t="str">
        <f>IF(AND(Data!$N$12=1,Data!B123&lt;&gt;""),Data!B123,IF(AND(Data!$N$12=2,Data!C123&lt;&gt;""),Data!C123,IF(AND(Data!$N$12=3,Data!D123&lt;&gt;""),Data!D123,IF(AND(Data!$N$12=4,Data!E123&lt;&gt;""),Data!E123,IF(AND(Data!$N$12=5,Data!F123&lt;&gt;""),Data!F123,IF(AND(Data!$N$12=6,Data!G123&lt;&gt;""),Data!G123,IF(AND(Data!$N$12=7,Data!H123&lt;&gt;""),Data!H123,IF(AND(Data!$N$12=8,Data!I123&lt;&gt;""),Data!I123,IF(AND(Data!$N$12=9,Data!J123&lt;&gt;""),Data!J123,IF(AND(Data!$N$12=10,Data!K123&lt;&gt;""),Data!K123,""))))))))))</f>
        <v/>
      </c>
      <c r="D127" s="97" t="str">
        <f t="shared" si="1"/>
        <v/>
      </c>
    </row>
    <row r="128" spans="2:15" ht="14" x14ac:dyDescent="0.15">
      <c r="B128" s="107" t="str">
        <f>IF(AND(Data!$N$11=1,Data!B124&lt;&gt;""),Data!B124,IF(AND(Data!$N$11=2,Data!C124&lt;&gt;""),Data!C124,IF(AND(Data!$N$11=3,Data!D124&lt;&gt;""),Data!D124,IF(AND(Data!$N$11=4,Data!E124&lt;&gt;""),Data!E124,IF(AND(Data!$N$11=5,Data!F124&lt;&gt;""),Data!F124,IF(AND(Data!$N$11=6,Data!G124&lt;&gt;""),Data!G124,IF(AND(Data!$N$11=7,Data!H124&lt;&gt;""),Data!H124,IF(AND(Data!$N$11=8,Data!I124&lt;&gt;""),Data!I124,IF(AND(Data!$N$11=9,Data!J124&lt;&gt;""),Data!J124,IF(AND(Data!$N$11=10,Data!K124&lt;&gt;""),Data!K124,""))))))))))</f>
        <v/>
      </c>
      <c r="C128" s="107" t="str">
        <f>IF(AND(Data!$N$12=1,Data!B124&lt;&gt;""),Data!B124,IF(AND(Data!$N$12=2,Data!C124&lt;&gt;""),Data!C124,IF(AND(Data!$N$12=3,Data!D124&lt;&gt;""),Data!D124,IF(AND(Data!$N$12=4,Data!E124&lt;&gt;""),Data!E124,IF(AND(Data!$N$12=5,Data!F124&lt;&gt;""),Data!F124,IF(AND(Data!$N$12=6,Data!G124&lt;&gt;""),Data!G124,IF(AND(Data!$N$12=7,Data!H124&lt;&gt;""),Data!H124,IF(AND(Data!$N$12=8,Data!I124&lt;&gt;""),Data!I124,IF(AND(Data!$N$12=9,Data!J124&lt;&gt;""),Data!J124,IF(AND(Data!$N$12=10,Data!K124&lt;&gt;""),Data!K124,""))))))))))</f>
        <v/>
      </c>
      <c r="D128" s="97" t="str">
        <f t="shared" si="1"/>
        <v/>
      </c>
    </row>
    <row r="129" spans="2:15" ht="14" x14ac:dyDescent="0.15">
      <c r="B129" s="107" t="str">
        <f>IF(AND(Data!$N$11=1,Data!B125&lt;&gt;""),Data!B125,IF(AND(Data!$N$11=2,Data!C125&lt;&gt;""),Data!C125,IF(AND(Data!$N$11=3,Data!D125&lt;&gt;""),Data!D125,IF(AND(Data!$N$11=4,Data!E125&lt;&gt;""),Data!E125,IF(AND(Data!$N$11=5,Data!F125&lt;&gt;""),Data!F125,IF(AND(Data!$N$11=6,Data!G125&lt;&gt;""),Data!G125,IF(AND(Data!$N$11=7,Data!H125&lt;&gt;""),Data!H125,IF(AND(Data!$N$11=8,Data!I125&lt;&gt;""),Data!I125,IF(AND(Data!$N$11=9,Data!J125&lt;&gt;""),Data!J125,IF(AND(Data!$N$11=10,Data!K125&lt;&gt;""),Data!K125,""))))))))))</f>
        <v/>
      </c>
      <c r="C129" s="107" t="str">
        <f>IF(AND(Data!$N$12=1,Data!B125&lt;&gt;""),Data!B125,IF(AND(Data!$N$12=2,Data!C125&lt;&gt;""),Data!C125,IF(AND(Data!$N$12=3,Data!D125&lt;&gt;""),Data!D125,IF(AND(Data!$N$12=4,Data!E125&lt;&gt;""),Data!E125,IF(AND(Data!$N$12=5,Data!F125&lt;&gt;""),Data!F125,IF(AND(Data!$N$12=6,Data!G125&lt;&gt;""),Data!G125,IF(AND(Data!$N$12=7,Data!H125&lt;&gt;""),Data!H125,IF(AND(Data!$N$12=8,Data!I125&lt;&gt;""),Data!I125,IF(AND(Data!$N$12=9,Data!J125&lt;&gt;""),Data!J125,IF(AND(Data!$N$12=10,Data!K125&lt;&gt;""),Data!K125,""))))))))))</f>
        <v/>
      </c>
      <c r="D129" s="97" t="str">
        <f t="shared" si="1"/>
        <v/>
      </c>
      <c r="O129" s="1"/>
    </row>
    <row r="130" spans="2:15" ht="14" x14ac:dyDescent="0.15">
      <c r="B130" s="107" t="str">
        <f>IF(AND(Data!$N$11=1,Data!B126&lt;&gt;""),Data!B126,IF(AND(Data!$N$11=2,Data!C126&lt;&gt;""),Data!C126,IF(AND(Data!$N$11=3,Data!D126&lt;&gt;""),Data!D126,IF(AND(Data!$N$11=4,Data!E126&lt;&gt;""),Data!E126,IF(AND(Data!$N$11=5,Data!F126&lt;&gt;""),Data!F126,IF(AND(Data!$N$11=6,Data!G126&lt;&gt;""),Data!G126,IF(AND(Data!$N$11=7,Data!H126&lt;&gt;""),Data!H126,IF(AND(Data!$N$11=8,Data!I126&lt;&gt;""),Data!I126,IF(AND(Data!$N$11=9,Data!J126&lt;&gt;""),Data!J126,IF(AND(Data!$N$11=10,Data!K126&lt;&gt;""),Data!K126,""))))))))))</f>
        <v/>
      </c>
      <c r="C130" s="107" t="str">
        <f>IF(AND(Data!$N$12=1,Data!B126&lt;&gt;""),Data!B126,IF(AND(Data!$N$12=2,Data!C126&lt;&gt;""),Data!C126,IF(AND(Data!$N$12=3,Data!D126&lt;&gt;""),Data!D126,IF(AND(Data!$N$12=4,Data!E126&lt;&gt;""),Data!E126,IF(AND(Data!$N$12=5,Data!F126&lt;&gt;""),Data!F126,IF(AND(Data!$N$12=6,Data!G126&lt;&gt;""),Data!G126,IF(AND(Data!$N$12=7,Data!H126&lt;&gt;""),Data!H126,IF(AND(Data!$N$12=8,Data!I126&lt;&gt;""),Data!I126,IF(AND(Data!$N$12=9,Data!J126&lt;&gt;""),Data!J126,IF(AND(Data!$N$12=10,Data!K126&lt;&gt;""),Data!K126,""))))))))))</f>
        <v/>
      </c>
      <c r="D130" s="97" t="str">
        <f t="shared" si="1"/>
        <v/>
      </c>
    </row>
    <row r="131" spans="2:15" ht="14" x14ac:dyDescent="0.15">
      <c r="B131" s="107" t="str">
        <f>IF(AND(Data!$N$11=1,Data!B127&lt;&gt;""),Data!B127,IF(AND(Data!$N$11=2,Data!C127&lt;&gt;""),Data!C127,IF(AND(Data!$N$11=3,Data!D127&lt;&gt;""),Data!D127,IF(AND(Data!$N$11=4,Data!E127&lt;&gt;""),Data!E127,IF(AND(Data!$N$11=5,Data!F127&lt;&gt;""),Data!F127,IF(AND(Data!$N$11=6,Data!G127&lt;&gt;""),Data!G127,IF(AND(Data!$N$11=7,Data!H127&lt;&gt;""),Data!H127,IF(AND(Data!$N$11=8,Data!I127&lt;&gt;""),Data!I127,IF(AND(Data!$N$11=9,Data!J127&lt;&gt;""),Data!J127,IF(AND(Data!$N$11=10,Data!K127&lt;&gt;""),Data!K127,""))))))))))</f>
        <v/>
      </c>
      <c r="C131" s="107" t="str">
        <f>IF(AND(Data!$N$12=1,Data!B127&lt;&gt;""),Data!B127,IF(AND(Data!$N$12=2,Data!C127&lt;&gt;""),Data!C127,IF(AND(Data!$N$12=3,Data!D127&lt;&gt;""),Data!D127,IF(AND(Data!$N$12=4,Data!E127&lt;&gt;""),Data!E127,IF(AND(Data!$N$12=5,Data!F127&lt;&gt;""),Data!F127,IF(AND(Data!$N$12=6,Data!G127&lt;&gt;""),Data!G127,IF(AND(Data!$N$12=7,Data!H127&lt;&gt;""),Data!H127,IF(AND(Data!$N$12=8,Data!I127&lt;&gt;""),Data!I127,IF(AND(Data!$N$12=9,Data!J127&lt;&gt;""),Data!J127,IF(AND(Data!$N$12=10,Data!K127&lt;&gt;""),Data!K127,""))))))))))</f>
        <v/>
      </c>
      <c r="D131" s="97" t="str">
        <f t="shared" si="1"/>
        <v/>
      </c>
    </row>
    <row r="132" spans="2:15" ht="14" x14ac:dyDescent="0.15">
      <c r="B132" s="107" t="str">
        <f>IF(AND(Data!$N$11=1,Data!B128&lt;&gt;""),Data!B128,IF(AND(Data!$N$11=2,Data!C128&lt;&gt;""),Data!C128,IF(AND(Data!$N$11=3,Data!D128&lt;&gt;""),Data!D128,IF(AND(Data!$N$11=4,Data!E128&lt;&gt;""),Data!E128,IF(AND(Data!$N$11=5,Data!F128&lt;&gt;""),Data!F128,IF(AND(Data!$N$11=6,Data!G128&lt;&gt;""),Data!G128,IF(AND(Data!$N$11=7,Data!H128&lt;&gt;""),Data!H128,IF(AND(Data!$N$11=8,Data!I128&lt;&gt;""),Data!I128,IF(AND(Data!$N$11=9,Data!J128&lt;&gt;""),Data!J128,IF(AND(Data!$N$11=10,Data!K128&lt;&gt;""),Data!K128,""))))))))))</f>
        <v/>
      </c>
      <c r="C132" s="107" t="str">
        <f>IF(AND(Data!$N$12=1,Data!B128&lt;&gt;""),Data!B128,IF(AND(Data!$N$12=2,Data!C128&lt;&gt;""),Data!C128,IF(AND(Data!$N$12=3,Data!D128&lt;&gt;""),Data!D128,IF(AND(Data!$N$12=4,Data!E128&lt;&gt;""),Data!E128,IF(AND(Data!$N$12=5,Data!F128&lt;&gt;""),Data!F128,IF(AND(Data!$N$12=6,Data!G128&lt;&gt;""),Data!G128,IF(AND(Data!$N$12=7,Data!H128&lt;&gt;""),Data!H128,IF(AND(Data!$N$12=8,Data!I128&lt;&gt;""),Data!I128,IF(AND(Data!$N$12=9,Data!J128&lt;&gt;""),Data!J128,IF(AND(Data!$N$12=10,Data!K128&lt;&gt;""),Data!K128,""))))))))))</f>
        <v/>
      </c>
      <c r="D132" s="97" t="str">
        <f t="shared" si="1"/>
        <v/>
      </c>
      <c r="O132" s="1"/>
    </row>
    <row r="133" spans="2:15" ht="14" x14ac:dyDescent="0.15">
      <c r="B133" s="107" t="str">
        <f>IF(AND(Data!$N$11=1,Data!B129&lt;&gt;""),Data!B129,IF(AND(Data!$N$11=2,Data!C129&lt;&gt;""),Data!C129,IF(AND(Data!$N$11=3,Data!D129&lt;&gt;""),Data!D129,IF(AND(Data!$N$11=4,Data!E129&lt;&gt;""),Data!E129,IF(AND(Data!$N$11=5,Data!F129&lt;&gt;""),Data!F129,IF(AND(Data!$N$11=6,Data!G129&lt;&gt;""),Data!G129,IF(AND(Data!$N$11=7,Data!H129&lt;&gt;""),Data!H129,IF(AND(Data!$N$11=8,Data!I129&lt;&gt;""),Data!I129,IF(AND(Data!$N$11=9,Data!J129&lt;&gt;""),Data!J129,IF(AND(Data!$N$11=10,Data!K129&lt;&gt;""),Data!K129,""))))))))))</f>
        <v/>
      </c>
      <c r="C133" s="107" t="str">
        <f>IF(AND(Data!$N$12=1,Data!B129&lt;&gt;""),Data!B129,IF(AND(Data!$N$12=2,Data!C129&lt;&gt;""),Data!C129,IF(AND(Data!$N$12=3,Data!D129&lt;&gt;""),Data!D129,IF(AND(Data!$N$12=4,Data!E129&lt;&gt;""),Data!E129,IF(AND(Data!$N$12=5,Data!F129&lt;&gt;""),Data!F129,IF(AND(Data!$N$12=6,Data!G129&lt;&gt;""),Data!G129,IF(AND(Data!$N$12=7,Data!H129&lt;&gt;""),Data!H129,IF(AND(Data!$N$12=8,Data!I129&lt;&gt;""),Data!I129,IF(AND(Data!$N$12=9,Data!J129&lt;&gt;""),Data!J129,IF(AND(Data!$N$12=10,Data!K129&lt;&gt;""),Data!K129,""))))))))))</f>
        <v/>
      </c>
      <c r="D133" s="97" t="str">
        <f t="shared" si="1"/>
        <v/>
      </c>
    </row>
    <row r="134" spans="2:15" ht="14" x14ac:dyDescent="0.15">
      <c r="B134" s="107" t="str">
        <f>IF(AND(Data!$N$11=1,Data!B130&lt;&gt;""),Data!B130,IF(AND(Data!$N$11=2,Data!C130&lt;&gt;""),Data!C130,IF(AND(Data!$N$11=3,Data!D130&lt;&gt;""),Data!D130,IF(AND(Data!$N$11=4,Data!E130&lt;&gt;""),Data!E130,IF(AND(Data!$N$11=5,Data!F130&lt;&gt;""),Data!F130,IF(AND(Data!$N$11=6,Data!G130&lt;&gt;""),Data!G130,IF(AND(Data!$N$11=7,Data!H130&lt;&gt;""),Data!H130,IF(AND(Data!$N$11=8,Data!I130&lt;&gt;""),Data!I130,IF(AND(Data!$N$11=9,Data!J130&lt;&gt;""),Data!J130,IF(AND(Data!$N$11=10,Data!K130&lt;&gt;""),Data!K130,""))))))))))</f>
        <v/>
      </c>
      <c r="C134" s="107" t="str">
        <f>IF(AND(Data!$N$12=1,Data!B130&lt;&gt;""),Data!B130,IF(AND(Data!$N$12=2,Data!C130&lt;&gt;""),Data!C130,IF(AND(Data!$N$12=3,Data!D130&lt;&gt;""),Data!D130,IF(AND(Data!$N$12=4,Data!E130&lt;&gt;""),Data!E130,IF(AND(Data!$N$12=5,Data!F130&lt;&gt;""),Data!F130,IF(AND(Data!$N$12=6,Data!G130&lt;&gt;""),Data!G130,IF(AND(Data!$N$12=7,Data!H130&lt;&gt;""),Data!H130,IF(AND(Data!$N$12=8,Data!I130&lt;&gt;""),Data!I130,IF(AND(Data!$N$12=9,Data!J130&lt;&gt;""),Data!J130,IF(AND(Data!$N$12=10,Data!K130&lt;&gt;""),Data!K130,""))))))))))</f>
        <v/>
      </c>
      <c r="D134" s="97" t="str">
        <f t="shared" si="1"/>
        <v/>
      </c>
    </row>
    <row r="135" spans="2:15" ht="14" x14ac:dyDescent="0.15">
      <c r="B135" s="107" t="str">
        <f>IF(AND(Data!$N$11=1,Data!B131&lt;&gt;""),Data!B131,IF(AND(Data!$N$11=2,Data!C131&lt;&gt;""),Data!C131,IF(AND(Data!$N$11=3,Data!D131&lt;&gt;""),Data!D131,IF(AND(Data!$N$11=4,Data!E131&lt;&gt;""),Data!E131,IF(AND(Data!$N$11=5,Data!F131&lt;&gt;""),Data!F131,IF(AND(Data!$N$11=6,Data!G131&lt;&gt;""),Data!G131,IF(AND(Data!$N$11=7,Data!H131&lt;&gt;""),Data!H131,IF(AND(Data!$N$11=8,Data!I131&lt;&gt;""),Data!I131,IF(AND(Data!$N$11=9,Data!J131&lt;&gt;""),Data!J131,IF(AND(Data!$N$11=10,Data!K131&lt;&gt;""),Data!K131,""))))))))))</f>
        <v/>
      </c>
      <c r="C135" s="107" t="str">
        <f>IF(AND(Data!$N$12=1,Data!B131&lt;&gt;""),Data!B131,IF(AND(Data!$N$12=2,Data!C131&lt;&gt;""),Data!C131,IF(AND(Data!$N$12=3,Data!D131&lt;&gt;""),Data!D131,IF(AND(Data!$N$12=4,Data!E131&lt;&gt;""),Data!E131,IF(AND(Data!$N$12=5,Data!F131&lt;&gt;""),Data!F131,IF(AND(Data!$N$12=6,Data!G131&lt;&gt;""),Data!G131,IF(AND(Data!$N$12=7,Data!H131&lt;&gt;""),Data!H131,IF(AND(Data!$N$12=8,Data!I131&lt;&gt;""),Data!I131,IF(AND(Data!$N$12=9,Data!J131&lt;&gt;""),Data!J131,IF(AND(Data!$N$12=10,Data!K131&lt;&gt;""),Data!K131,""))))))))))</f>
        <v/>
      </c>
      <c r="D135" s="97" t="str">
        <f t="shared" si="1"/>
        <v/>
      </c>
      <c r="O135" s="1"/>
    </row>
    <row r="136" spans="2:15" ht="14" x14ac:dyDescent="0.15">
      <c r="B136" s="107" t="str">
        <f>IF(AND(Data!$N$11=1,Data!B132&lt;&gt;""),Data!B132,IF(AND(Data!$N$11=2,Data!C132&lt;&gt;""),Data!C132,IF(AND(Data!$N$11=3,Data!D132&lt;&gt;""),Data!D132,IF(AND(Data!$N$11=4,Data!E132&lt;&gt;""),Data!E132,IF(AND(Data!$N$11=5,Data!F132&lt;&gt;""),Data!F132,IF(AND(Data!$N$11=6,Data!G132&lt;&gt;""),Data!G132,IF(AND(Data!$N$11=7,Data!H132&lt;&gt;""),Data!H132,IF(AND(Data!$N$11=8,Data!I132&lt;&gt;""),Data!I132,IF(AND(Data!$N$11=9,Data!J132&lt;&gt;""),Data!J132,IF(AND(Data!$N$11=10,Data!K132&lt;&gt;""),Data!K132,""))))))))))</f>
        <v/>
      </c>
      <c r="C136" s="107" t="str">
        <f>IF(AND(Data!$N$12=1,Data!B132&lt;&gt;""),Data!B132,IF(AND(Data!$N$12=2,Data!C132&lt;&gt;""),Data!C132,IF(AND(Data!$N$12=3,Data!D132&lt;&gt;""),Data!D132,IF(AND(Data!$N$12=4,Data!E132&lt;&gt;""),Data!E132,IF(AND(Data!$N$12=5,Data!F132&lt;&gt;""),Data!F132,IF(AND(Data!$N$12=6,Data!G132&lt;&gt;""),Data!G132,IF(AND(Data!$N$12=7,Data!H132&lt;&gt;""),Data!H132,IF(AND(Data!$N$12=8,Data!I132&lt;&gt;""),Data!I132,IF(AND(Data!$N$12=9,Data!J132&lt;&gt;""),Data!J132,IF(AND(Data!$N$12=10,Data!K132&lt;&gt;""),Data!K132,""))))))))))</f>
        <v/>
      </c>
      <c r="D136" s="97" t="str">
        <f t="shared" ref="D136:D199" si="2">IF(AND(B136&lt;&gt;"",C136&lt;&gt;""),B136-C136,"")</f>
        <v/>
      </c>
    </row>
    <row r="137" spans="2:15" ht="14" x14ac:dyDescent="0.15">
      <c r="B137" s="107" t="str">
        <f>IF(AND(Data!$N$11=1,Data!B133&lt;&gt;""),Data!B133,IF(AND(Data!$N$11=2,Data!C133&lt;&gt;""),Data!C133,IF(AND(Data!$N$11=3,Data!D133&lt;&gt;""),Data!D133,IF(AND(Data!$N$11=4,Data!E133&lt;&gt;""),Data!E133,IF(AND(Data!$N$11=5,Data!F133&lt;&gt;""),Data!F133,IF(AND(Data!$N$11=6,Data!G133&lt;&gt;""),Data!G133,IF(AND(Data!$N$11=7,Data!H133&lt;&gt;""),Data!H133,IF(AND(Data!$N$11=8,Data!I133&lt;&gt;""),Data!I133,IF(AND(Data!$N$11=9,Data!J133&lt;&gt;""),Data!J133,IF(AND(Data!$N$11=10,Data!K133&lt;&gt;""),Data!K133,""))))))))))</f>
        <v/>
      </c>
      <c r="C137" s="107" t="str">
        <f>IF(AND(Data!$N$12=1,Data!B133&lt;&gt;""),Data!B133,IF(AND(Data!$N$12=2,Data!C133&lt;&gt;""),Data!C133,IF(AND(Data!$N$12=3,Data!D133&lt;&gt;""),Data!D133,IF(AND(Data!$N$12=4,Data!E133&lt;&gt;""),Data!E133,IF(AND(Data!$N$12=5,Data!F133&lt;&gt;""),Data!F133,IF(AND(Data!$N$12=6,Data!G133&lt;&gt;""),Data!G133,IF(AND(Data!$N$12=7,Data!H133&lt;&gt;""),Data!H133,IF(AND(Data!$N$12=8,Data!I133&lt;&gt;""),Data!I133,IF(AND(Data!$N$12=9,Data!J133&lt;&gt;""),Data!J133,IF(AND(Data!$N$12=10,Data!K133&lt;&gt;""),Data!K133,""))))))))))</f>
        <v/>
      </c>
      <c r="D137" s="97" t="str">
        <f t="shared" si="2"/>
        <v/>
      </c>
    </row>
    <row r="138" spans="2:15" ht="14" x14ac:dyDescent="0.15">
      <c r="B138" s="107" t="str">
        <f>IF(AND(Data!$N$11=1,Data!B134&lt;&gt;""),Data!B134,IF(AND(Data!$N$11=2,Data!C134&lt;&gt;""),Data!C134,IF(AND(Data!$N$11=3,Data!D134&lt;&gt;""),Data!D134,IF(AND(Data!$N$11=4,Data!E134&lt;&gt;""),Data!E134,IF(AND(Data!$N$11=5,Data!F134&lt;&gt;""),Data!F134,IF(AND(Data!$N$11=6,Data!G134&lt;&gt;""),Data!G134,IF(AND(Data!$N$11=7,Data!H134&lt;&gt;""),Data!H134,IF(AND(Data!$N$11=8,Data!I134&lt;&gt;""),Data!I134,IF(AND(Data!$N$11=9,Data!J134&lt;&gt;""),Data!J134,IF(AND(Data!$N$11=10,Data!K134&lt;&gt;""),Data!K134,""))))))))))</f>
        <v/>
      </c>
      <c r="C138" s="107" t="str">
        <f>IF(AND(Data!$N$12=1,Data!B134&lt;&gt;""),Data!B134,IF(AND(Data!$N$12=2,Data!C134&lt;&gt;""),Data!C134,IF(AND(Data!$N$12=3,Data!D134&lt;&gt;""),Data!D134,IF(AND(Data!$N$12=4,Data!E134&lt;&gt;""),Data!E134,IF(AND(Data!$N$12=5,Data!F134&lt;&gt;""),Data!F134,IF(AND(Data!$N$12=6,Data!G134&lt;&gt;""),Data!G134,IF(AND(Data!$N$12=7,Data!H134&lt;&gt;""),Data!H134,IF(AND(Data!$N$12=8,Data!I134&lt;&gt;""),Data!I134,IF(AND(Data!$N$12=9,Data!J134&lt;&gt;""),Data!J134,IF(AND(Data!$N$12=10,Data!K134&lt;&gt;""),Data!K134,""))))))))))</f>
        <v/>
      </c>
      <c r="D138" s="97" t="str">
        <f t="shared" si="2"/>
        <v/>
      </c>
      <c r="O138" s="1"/>
    </row>
    <row r="139" spans="2:15" ht="14" x14ac:dyDescent="0.15">
      <c r="B139" s="107" t="str">
        <f>IF(AND(Data!$N$11=1,Data!B135&lt;&gt;""),Data!B135,IF(AND(Data!$N$11=2,Data!C135&lt;&gt;""),Data!C135,IF(AND(Data!$N$11=3,Data!D135&lt;&gt;""),Data!D135,IF(AND(Data!$N$11=4,Data!E135&lt;&gt;""),Data!E135,IF(AND(Data!$N$11=5,Data!F135&lt;&gt;""),Data!F135,IF(AND(Data!$N$11=6,Data!G135&lt;&gt;""),Data!G135,IF(AND(Data!$N$11=7,Data!H135&lt;&gt;""),Data!H135,IF(AND(Data!$N$11=8,Data!I135&lt;&gt;""),Data!I135,IF(AND(Data!$N$11=9,Data!J135&lt;&gt;""),Data!J135,IF(AND(Data!$N$11=10,Data!K135&lt;&gt;""),Data!K135,""))))))))))</f>
        <v/>
      </c>
      <c r="C139" s="107" t="str">
        <f>IF(AND(Data!$N$12=1,Data!B135&lt;&gt;""),Data!B135,IF(AND(Data!$N$12=2,Data!C135&lt;&gt;""),Data!C135,IF(AND(Data!$N$12=3,Data!D135&lt;&gt;""),Data!D135,IF(AND(Data!$N$12=4,Data!E135&lt;&gt;""),Data!E135,IF(AND(Data!$N$12=5,Data!F135&lt;&gt;""),Data!F135,IF(AND(Data!$N$12=6,Data!G135&lt;&gt;""),Data!G135,IF(AND(Data!$N$12=7,Data!H135&lt;&gt;""),Data!H135,IF(AND(Data!$N$12=8,Data!I135&lt;&gt;""),Data!I135,IF(AND(Data!$N$12=9,Data!J135&lt;&gt;""),Data!J135,IF(AND(Data!$N$12=10,Data!K135&lt;&gt;""),Data!K135,""))))))))))</f>
        <v/>
      </c>
      <c r="D139" s="97" t="str">
        <f t="shared" si="2"/>
        <v/>
      </c>
    </row>
    <row r="140" spans="2:15" ht="14" x14ac:dyDescent="0.15">
      <c r="B140" s="107" t="str">
        <f>IF(AND(Data!$N$11=1,Data!B136&lt;&gt;""),Data!B136,IF(AND(Data!$N$11=2,Data!C136&lt;&gt;""),Data!C136,IF(AND(Data!$N$11=3,Data!D136&lt;&gt;""),Data!D136,IF(AND(Data!$N$11=4,Data!E136&lt;&gt;""),Data!E136,IF(AND(Data!$N$11=5,Data!F136&lt;&gt;""),Data!F136,IF(AND(Data!$N$11=6,Data!G136&lt;&gt;""),Data!G136,IF(AND(Data!$N$11=7,Data!H136&lt;&gt;""),Data!H136,IF(AND(Data!$N$11=8,Data!I136&lt;&gt;""),Data!I136,IF(AND(Data!$N$11=9,Data!J136&lt;&gt;""),Data!J136,IF(AND(Data!$N$11=10,Data!K136&lt;&gt;""),Data!K136,""))))))))))</f>
        <v/>
      </c>
      <c r="C140" s="107" t="str">
        <f>IF(AND(Data!$N$12=1,Data!B136&lt;&gt;""),Data!B136,IF(AND(Data!$N$12=2,Data!C136&lt;&gt;""),Data!C136,IF(AND(Data!$N$12=3,Data!D136&lt;&gt;""),Data!D136,IF(AND(Data!$N$12=4,Data!E136&lt;&gt;""),Data!E136,IF(AND(Data!$N$12=5,Data!F136&lt;&gt;""),Data!F136,IF(AND(Data!$N$12=6,Data!G136&lt;&gt;""),Data!G136,IF(AND(Data!$N$12=7,Data!H136&lt;&gt;""),Data!H136,IF(AND(Data!$N$12=8,Data!I136&lt;&gt;""),Data!I136,IF(AND(Data!$N$12=9,Data!J136&lt;&gt;""),Data!J136,IF(AND(Data!$N$12=10,Data!K136&lt;&gt;""),Data!K136,""))))))))))</f>
        <v/>
      </c>
      <c r="D140" s="97" t="str">
        <f t="shared" si="2"/>
        <v/>
      </c>
    </row>
    <row r="141" spans="2:15" ht="14" x14ac:dyDescent="0.15">
      <c r="B141" s="107" t="str">
        <f>IF(AND(Data!$N$11=1,Data!B137&lt;&gt;""),Data!B137,IF(AND(Data!$N$11=2,Data!C137&lt;&gt;""),Data!C137,IF(AND(Data!$N$11=3,Data!D137&lt;&gt;""),Data!D137,IF(AND(Data!$N$11=4,Data!E137&lt;&gt;""),Data!E137,IF(AND(Data!$N$11=5,Data!F137&lt;&gt;""),Data!F137,IF(AND(Data!$N$11=6,Data!G137&lt;&gt;""),Data!G137,IF(AND(Data!$N$11=7,Data!H137&lt;&gt;""),Data!H137,IF(AND(Data!$N$11=8,Data!I137&lt;&gt;""),Data!I137,IF(AND(Data!$N$11=9,Data!J137&lt;&gt;""),Data!J137,IF(AND(Data!$N$11=10,Data!K137&lt;&gt;""),Data!K137,""))))))))))</f>
        <v/>
      </c>
      <c r="C141" s="107" t="str">
        <f>IF(AND(Data!$N$12=1,Data!B137&lt;&gt;""),Data!B137,IF(AND(Data!$N$12=2,Data!C137&lt;&gt;""),Data!C137,IF(AND(Data!$N$12=3,Data!D137&lt;&gt;""),Data!D137,IF(AND(Data!$N$12=4,Data!E137&lt;&gt;""),Data!E137,IF(AND(Data!$N$12=5,Data!F137&lt;&gt;""),Data!F137,IF(AND(Data!$N$12=6,Data!G137&lt;&gt;""),Data!G137,IF(AND(Data!$N$12=7,Data!H137&lt;&gt;""),Data!H137,IF(AND(Data!$N$12=8,Data!I137&lt;&gt;""),Data!I137,IF(AND(Data!$N$12=9,Data!J137&lt;&gt;""),Data!J137,IF(AND(Data!$N$12=10,Data!K137&lt;&gt;""),Data!K137,""))))))))))</f>
        <v/>
      </c>
      <c r="D141" s="97" t="str">
        <f t="shared" si="2"/>
        <v/>
      </c>
      <c r="O141" s="1"/>
    </row>
    <row r="142" spans="2:15" ht="14" x14ac:dyDescent="0.15">
      <c r="B142" s="107" t="str">
        <f>IF(AND(Data!$N$11=1,Data!B138&lt;&gt;""),Data!B138,IF(AND(Data!$N$11=2,Data!C138&lt;&gt;""),Data!C138,IF(AND(Data!$N$11=3,Data!D138&lt;&gt;""),Data!D138,IF(AND(Data!$N$11=4,Data!E138&lt;&gt;""),Data!E138,IF(AND(Data!$N$11=5,Data!F138&lt;&gt;""),Data!F138,IF(AND(Data!$N$11=6,Data!G138&lt;&gt;""),Data!G138,IF(AND(Data!$N$11=7,Data!H138&lt;&gt;""),Data!H138,IF(AND(Data!$N$11=8,Data!I138&lt;&gt;""),Data!I138,IF(AND(Data!$N$11=9,Data!J138&lt;&gt;""),Data!J138,IF(AND(Data!$N$11=10,Data!K138&lt;&gt;""),Data!K138,""))))))))))</f>
        <v/>
      </c>
      <c r="C142" s="107" t="str">
        <f>IF(AND(Data!$N$12=1,Data!B138&lt;&gt;""),Data!B138,IF(AND(Data!$N$12=2,Data!C138&lt;&gt;""),Data!C138,IF(AND(Data!$N$12=3,Data!D138&lt;&gt;""),Data!D138,IF(AND(Data!$N$12=4,Data!E138&lt;&gt;""),Data!E138,IF(AND(Data!$N$12=5,Data!F138&lt;&gt;""),Data!F138,IF(AND(Data!$N$12=6,Data!G138&lt;&gt;""),Data!G138,IF(AND(Data!$N$12=7,Data!H138&lt;&gt;""),Data!H138,IF(AND(Data!$N$12=8,Data!I138&lt;&gt;""),Data!I138,IF(AND(Data!$N$12=9,Data!J138&lt;&gt;""),Data!J138,IF(AND(Data!$N$12=10,Data!K138&lt;&gt;""),Data!K138,""))))))))))</f>
        <v/>
      </c>
      <c r="D142" s="97" t="str">
        <f t="shared" si="2"/>
        <v/>
      </c>
    </row>
    <row r="143" spans="2:15" ht="14" x14ac:dyDescent="0.15">
      <c r="B143" s="107" t="str">
        <f>IF(AND(Data!$N$11=1,Data!B139&lt;&gt;""),Data!B139,IF(AND(Data!$N$11=2,Data!C139&lt;&gt;""),Data!C139,IF(AND(Data!$N$11=3,Data!D139&lt;&gt;""),Data!D139,IF(AND(Data!$N$11=4,Data!E139&lt;&gt;""),Data!E139,IF(AND(Data!$N$11=5,Data!F139&lt;&gt;""),Data!F139,IF(AND(Data!$N$11=6,Data!G139&lt;&gt;""),Data!G139,IF(AND(Data!$N$11=7,Data!H139&lt;&gt;""),Data!H139,IF(AND(Data!$N$11=8,Data!I139&lt;&gt;""),Data!I139,IF(AND(Data!$N$11=9,Data!J139&lt;&gt;""),Data!J139,IF(AND(Data!$N$11=10,Data!K139&lt;&gt;""),Data!K139,""))))))))))</f>
        <v/>
      </c>
      <c r="C143" s="107" t="str">
        <f>IF(AND(Data!$N$12=1,Data!B139&lt;&gt;""),Data!B139,IF(AND(Data!$N$12=2,Data!C139&lt;&gt;""),Data!C139,IF(AND(Data!$N$12=3,Data!D139&lt;&gt;""),Data!D139,IF(AND(Data!$N$12=4,Data!E139&lt;&gt;""),Data!E139,IF(AND(Data!$N$12=5,Data!F139&lt;&gt;""),Data!F139,IF(AND(Data!$N$12=6,Data!G139&lt;&gt;""),Data!G139,IF(AND(Data!$N$12=7,Data!H139&lt;&gt;""),Data!H139,IF(AND(Data!$N$12=8,Data!I139&lt;&gt;""),Data!I139,IF(AND(Data!$N$12=9,Data!J139&lt;&gt;""),Data!J139,IF(AND(Data!$N$12=10,Data!K139&lt;&gt;""),Data!K139,""))))))))))</f>
        <v/>
      </c>
      <c r="D143" s="97" t="str">
        <f t="shared" si="2"/>
        <v/>
      </c>
    </row>
    <row r="144" spans="2:15" ht="14" x14ac:dyDescent="0.15">
      <c r="B144" s="107" t="str">
        <f>IF(AND(Data!$N$11=1,Data!B140&lt;&gt;""),Data!B140,IF(AND(Data!$N$11=2,Data!C140&lt;&gt;""),Data!C140,IF(AND(Data!$N$11=3,Data!D140&lt;&gt;""),Data!D140,IF(AND(Data!$N$11=4,Data!E140&lt;&gt;""),Data!E140,IF(AND(Data!$N$11=5,Data!F140&lt;&gt;""),Data!F140,IF(AND(Data!$N$11=6,Data!G140&lt;&gt;""),Data!G140,IF(AND(Data!$N$11=7,Data!H140&lt;&gt;""),Data!H140,IF(AND(Data!$N$11=8,Data!I140&lt;&gt;""),Data!I140,IF(AND(Data!$N$11=9,Data!J140&lt;&gt;""),Data!J140,IF(AND(Data!$N$11=10,Data!K140&lt;&gt;""),Data!K140,""))))))))))</f>
        <v/>
      </c>
      <c r="C144" s="107" t="str">
        <f>IF(AND(Data!$N$12=1,Data!B140&lt;&gt;""),Data!B140,IF(AND(Data!$N$12=2,Data!C140&lt;&gt;""),Data!C140,IF(AND(Data!$N$12=3,Data!D140&lt;&gt;""),Data!D140,IF(AND(Data!$N$12=4,Data!E140&lt;&gt;""),Data!E140,IF(AND(Data!$N$12=5,Data!F140&lt;&gt;""),Data!F140,IF(AND(Data!$N$12=6,Data!G140&lt;&gt;""),Data!G140,IF(AND(Data!$N$12=7,Data!H140&lt;&gt;""),Data!H140,IF(AND(Data!$N$12=8,Data!I140&lt;&gt;""),Data!I140,IF(AND(Data!$N$12=9,Data!J140&lt;&gt;""),Data!J140,IF(AND(Data!$N$12=10,Data!K140&lt;&gt;""),Data!K140,""))))))))))</f>
        <v/>
      </c>
      <c r="D144" s="97" t="str">
        <f t="shared" si="2"/>
        <v/>
      </c>
      <c r="O144" s="1"/>
    </row>
    <row r="145" spans="2:15" ht="14" x14ac:dyDescent="0.15">
      <c r="B145" s="107" t="str">
        <f>IF(AND(Data!$N$11=1,Data!B141&lt;&gt;""),Data!B141,IF(AND(Data!$N$11=2,Data!C141&lt;&gt;""),Data!C141,IF(AND(Data!$N$11=3,Data!D141&lt;&gt;""),Data!D141,IF(AND(Data!$N$11=4,Data!E141&lt;&gt;""),Data!E141,IF(AND(Data!$N$11=5,Data!F141&lt;&gt;""),Data!F141,IF(AND(Data!$N$11=6,Data!G141&lt;&gt;""),Data!G141,IF(AND(Data!$N$11=7,Data!H141&lt;&gt;""),Data!H141,IF(AND(Data!$N$11=8,Data!I141&lt;&gt;""),Data!I141,IF(AND(Data!$N$11=9,Data!J141&lt;&gt;""),Data!J141,IF(AND(Data!$N$11=10,Data!K141&lt;&gt;""),Data!K141,""))))))))))</f>
        <v/>
      </c>
      <c r="C145" s="107" t="str">
        <f>IF(AND(Data!$N$12=1,Data!B141&lt;&gt;""),Data!B141,IF(AND(Data!$N$12=2,Data!C141&lt;&gt;""),Data!C141,IF(AND(Data!$N$12=3,Data!D141&lt;&gt;""),Data!D141,IF(AND(Data!$N$12=4,Data!E141&lt;&gt;""),Data!E141,IF(AND(Data!$N$12=5,Data!F141&lt;&gt;""),Data!F141,IF(AND(Data!$N$12=6,Data!G141&lt;&gt;""),Data!G141,IF(AND(Data!$N$12=7,Data!H141&lt;&gt;""),Data!H141,IF(AND(Data!$N$12=8,Data!I141&lt;&gt;""),Data!I141,IF(AND(Data!$N$12=9,Data!J141&lt;&gt;""),Data!J141,IF(AND(Data!$N$12=10,Data!K141&lt;&gt;""),Data!K141,""))))))))))</f>
        <v/>
      </c>
      <c r="D145" s="97" t="str">
        <f t="shared" si="2"/>
        <v/>
      </c>
    </row>
    <row r="146" spans="2:15" ht="14" x14ac:dyDescent="0.15">
      <c r="B146" s="107" t="str">
        <f>IF(AND(Data!$N$11=1,Data!B142&lt;&gt;""),Data!B142,IF(AND(Data!$N$11=2,Data!C142&lt;&gt;""),Data!C142,IF(AND(Data!$N$11=3,Data!D142&lt;&gt;""),Data!D142,IF(AND(Data!$N$11=4,Data!E142&lt;&gt;""),Data!E142,IF(AND(Data!$N$11=5,Data!F142&lt;&gt;""),Data!F142,IF(AND(Data!$N$11=6,Data!G142&lt;&gt;""),Data!G142,IF(AND(Data!$N$11=7,Data!H142&lt;&gt;""),Data!H142,IF(AND(Data!$N$11=8,Data!I142&lt;&gt;""),Data!I142,IF(AND(Data!$N$11=9,Data!J142&lt;&gt;""),Data!J142,IF(AND(Data!$N$11=10,Data!K142&lt;&gt;""),Data!K142,""))))))))))</f>
        <v/>
      </c>
      <c r="C146" s="107" t="str">
        <f>IF(AND(Data!$N$12=1,Data!B142&lt;&gt;""),Data!B142,IF(AND(Data!$N$12=2,Data!C142&lt;&gt;""),Data!C142,IF(AND(Data!$N$12=3,Data!D142&lt;&gt;""),Data!D142,IF(AND(Data!$N$12=4,Data!E142&lt;&gt;""),Data!E142,IF(AND(Data!$N$12=5,Data!F142&lt;&gt;""),Data!F142,IF(AND(Data!$N$12=6,Data!G142&lt;&gt;""),Data!G142,IF(AND(Data!$N$12=7,Data!H142&lt;&gt;""),Data!H142,IF(AND(Data!$N$12=8,Data!I142&lt;&gt;""),Data!I142,IF(AND(Data!$N$12=9,Data!J142&lt;&gt;""),Data!J142,IF(AND(Data!$N$12=10,Data!K142&lt;&gt;""),Data!K142,""))))))))))</f>
        <v/>
      </c>
      <c r="D146" s="97" t="str">
        <f t="shared" si="2"/>
        <v/>
      </c>
    </row>
    <row r="147" spans="2:15" ht="14" x14ac:dyDescent="0.15">
      <c r="B147" s="107" t="str">
        <f>IF(AND(Data!$N$11=1,Data!B143&lt;&gt;""),Data!B143,IF(AND(Data!$N$11=2,Data!C143&lt;&gt;""),Data!C143,IF(AND(Data!$N$11=3,Data!D143&lt;&gt;""),Data!D143,IF(AND(Data!$N$11=4,Data!E143&lt;&gt;""),Data!E143,IF(AND(Data!$N$11=5,Data!F143&lt;&gt;""),Data!F143,IF(AND(Data!$N$11=6,Data!G143&lt;&gt;""),Data!G143,IF(AND(Data!$N$11=7,Data!H143&lt;&gt;""),Data!H143,IF(AND(Data!$N$11=8,Data!I143&lt;&gt;""),Data!I143,IF(AND(Data!$N$11=9,Data!J143&lt;&gt;""),Data!J143,IF(AND(Data!$N$11=10,Data!K143&lt;&gt;""),Data!K143,""))))))))))</f>
        <v/>
      </c>
      <c r="C147" s="107" t="str">
        <f>IF(AND(Data!$N$12=1,Data!B143&lt;&gt;""),Data!B143,IF(AND(Data!$N$12=2,Data!C143&lt;&gt;""),Data!C143,IF(AND(Data!$N$12=3,Data!D143&lt;&gt;""),Data!D143,IF(AND(Data!$N$12=4,Data!E143&lt;&gt;""),Data!E143,IF(AND(Data!$N$12=5,Data!F143&lt;&gt;""),Data!F143,IF(AND(Data!$N$12=6,Data!G143&lt;&gt;""),Data!G143,IF(AND(Data!$N$12=7,Data!H143&lt;&gt;""),Data!H143,IF(AND(Data!$N$12=8,Data!I143&lt;&gt;""),Data!I143,IF(AND(Data!$N$12=9,Data!J143&lt;&gt;""),Data!J143,IF(AND(Data!$N$12=10,Data!K143&lt;&gt;""),Data!K143,""))))))))))</f>
        <v/>
      </c>
      <c r="D147" s="97" t="str">
        <f t="shared" si="2"/>
        <v/>
      </c>
      <c r="O147" s="1"/>
    </row>
    <row r="148" spans="2:15" ht="14" x14ac:dyDescent="0.15">
      <c r="B148" s="107" t="str">
        <f>IF(AND(Data!$N$11=1,Data!B144&lt;&gt;""),Data!B144,IF(AND(Data!$N$11=2,Data!C144&lt;&gt;""),Data!C144,IF(AND(Data!$N$11=3,Data!D144&lt;&gt;""),Data!D144,IF(AND(Data!$N$11=4,Data!E144&lt;&gt;""),Data!E144,IF(AND(Data!$N$11=5,Data!F144&lt;&gt;""),Data!F144,IF(AND(Data!$N$11=6,Data!G144&lt;&gt;""),Data!G144,IF(AND(Data!$N$11=7,Data!H144&lt;&gt;""),Data!H144,IF(AND(Data!$N$11=8,Data!I144&lt;&gt;""),Data!I144,IF(AND(Data!$N$11=9,Data!J144&lt;&gt;""),Data!J144,IF(AND(Data!$N$11=10,Data!K144&lt;&gt;""),Data!K144,""))))))))))</f>
        <v/>
      </c>
      <c r="C148" s="107" t="str">
        <f>IF(AND(Data!$N$12=1,Data!B144&lt;&gt;""),Data!B144,IF(AND(Data!$N$12=2,Data!C144&lt;&gt;""),Data!C144,IF(AND(Data!$N$12=3,Data!D144&lt;&gt;""),Data!D144,IF(AND(Data!$N$12=4,Data!E144&lt;&gt;""),Data!E144,IF(AND(Data!$N$12=5,Data!F144&lt;&gt;""),Data!F144,IF(AND(Data!$N$12=6,Data!G144&lt;&gt;""),Data!G144,IF(AND(Data!$N$12=7,Data!H144&lt;&gt;""),Data!H144,IF(AND(Data!$N$12=8,Data!I144&lt;&gt;""),Data!I144,IF(AND(Data!$N$12=9,Data!J144&lt;&gt;""),Data!J144,IF(AND(Data!$N$12=10,Data!K144&lt;&gt;""),Data!K144,""))))))))))</f>
        <v/>
      </c>
      <c r="D148" s="97" t="str">
        <f t="shared" si="2"/>
        <v/>
      </c>
    </row>
    <row r="149" spans="2:15" ht="14" x14ac:dyDescent="0.15">
      <c r="B149" s="107" t="str">
        <f>IF(AND(Data!$N$11=1,Data!B145&lt;&gt;""),Data!B145,IF(AND(Data!$N$11=2,Data!C145&lt;&gt;""),Data!C145,IF(AND(Data!$N$11=3,Data!D145&lt;&gt;""),Data!D145,IF(AND(Data!$N$11=4,Data!E145&lt;&gt;""),Data!E145,IF(AND(Data!$N$11=5,Data!F145&lt;&gt;""),Data!F145,IF(AND(Data!$N$11=6,Data!G145&lt;&gt;""),Data!G145,IF(AND(Data!$N$11=7,Data!H145&lt;&gt;""),Data!H145,IF(AND(Data!$N$11=8,Data!I145&lt;&gt;""),Data!I145,IF(AND(Data!$N$11=9,Data!J145&lt;&gt;""),Data!J145,IF(AND(Data!$N$11=10,Data!K145&lt;&gt;""),Data!K145,""))))))))))</f>
        <v/>
      </c>
      <c r="C149" s="107" t="str">
        <f>IF(AND(Data!$N$12=1,Data!B145&lt;&gt;""),Data!B145,IF(AND(Data!$N$12=2,Data!C145&lt;&gt;""),Data!C145,IF(AND(Data!$N$12=3,Data!D145&lt;&gt;""),Data!D145,IF(AND(Data!$N$12=4,Data!E145&lt;&gt;""),Data!E145,IF(AND(Data!$N$12=5,Data!F145&lt;&gt;""),Data!F145,IF(AND(Data!$N$12=6,Data!G145&lt;&gt;""),Data!G145,IF(AND(Data!$N$12=7,Data!H145&lt;&gt;""),Data!H145,IF(AND(Data!$N$12=8,Data!I145&lt;&gt;""),Data!I145,IF(AND(Data!$N$12=9,Data!J145&lt;&gt;""),Data!J145,IF(AND(Data!$N$12=10,Data!K145&lt;&gt;""),Data!K145,""))))))))))</f>
        <v/>
      </c>
      <c r="D149" s="97" t="str">
        <f t="shared" si="2"/>
        <v/>
      </c>
    </row>
    <row r="150" spans="2:15" ht="14" x14ac:dyDescent="0.15">
      <c r="B150" s="107" t="str">
        <f>IF(AND(Data!$N$11=1,Data!B146&lt;&gt;""),Data!B146,IF(AND(Data!$N$11=2,Data!C146&lt;&gt;""),Data!C146,IF(AND(Data!$N$11=3,Data!D146&lt;&gt;""),Data!D146,IF(AND(Data!$N$11=4,Data!E146&lt;&gt;""),Data!E146,IF(AND(Data!$N$11=5,Data!F146&lt;&gt;""),Data!F146,IF(AND(Data!$N$11=6,Data!G146&lt;&gt;""),Data!G146,IF(AND(Data!$N$11=7,Data!H146&lt;&gt;""),Data!H146,IF(AND(Data!$N$11=8,Data!I146&lt;&gt;""),Data!I146,IF(AND(Data!$N$11=9,Data!J146&lt;&gt;""),Data!J146,IF(AND(Data!$N$11=10,Data!K146&lt;&gt;""),Data!K146,""))))))))))</f>
        <v/>
      </c>
      <c r="C150" s="107" t="str">
        <f>IF(AND(Data!$N$12=1,Data!B146&lt;&gt;""),Data!B146,IF(AND(Data!$N$12=2,Data!C146&lt;&gt;""),Data!C146,IF(AND(Data!$N$12=3,Data!D146&lt;&gt;""),Data!D146,IF(AND(Data!$N$12=4,Data!E146&lt;&gt;""),Data!E146,IF(AND(Data!$N$12=5,Data!F146&lt;&gt;""),Data!F146,IF(AND(Data!$N$12=6,Data!G146&lt;&gt;""),Data!G146,IF(AND(Data!$N$12=7,Data!H146&lt;&gt;""),Data!H146,IF(AND(Data!$N$12=8,Data!I146&lt;&gt;""),Data!I146,IF(AND(Data!$N$12=9,Data!J146&lt;&gt;""),Data!J146,IF(AND(Data!$N$12=10,Data!K146&lt;&gt;""),Data!K146,""))))))))))</f>
        <v/>
      </c>
      <c r="D150" s="97" t="str">
        <f t="shared" si="2"/>
        <v/>
      </c>
      <c r="O150" s="1"/>
    </row>
    <row r="151" spans="2:15" ht="14" x14ac:dyDescent="0.15">
      <c r="B151" s="107" t="str">
        <f>IF(AND(Data!$N$11=1,Data!B147&lt;&gt;""),Data!B147,IF(AND(Data!$N$11=2,Data!C147&lt;&gt;""),Data!C147,IF(AND(Data!$N$11=3,Data!D147&lt;&gt;""),Data!D147,IF(AND(Data!$N$11=4,Data!E147&lt;&gt;""),Data!E147,IF(AND(Data!$N$11=5,Data!F147&lt;&gt;""),Data!F147,IF(AND(Data!$N$11=6,Data!G147&lt;&gt;""),Data!G147,IF(AND(Data!$N$11=7,Data!H147&lt;&gt;""),Data!H147,IF(AND(Data!$N$11=8,Data!I147&lt;&gt;""),Data!I147,IF(AND(Data!$N$11=9,Data!J147&lt;&gt;""),Data!J147,IF(AND(Data!$N$11=10,Data!K147&lt;&gt;""),Data!K147,""))))))))))</f>
        <v/>
      </c>
      <c r="C151" s="107" t="str">
        <f>IF(AND(Data!$N$12=1,Data!B147&lt;&gt;""),Data!B147,IF(AND(Data!$N$12=2,Data!C147&lt;&gt;""),Data!C147,IF(AND(Data!$N$12=3,Data!D147&lt;&gt;""),Data!D147,IF(AND(Data!$N$12=4,Data!E147&lt;&gt;""),Data!E147,IF(AND(Data!$N$12=5,Data!F147&lt;&gt;""),Data!F147,IF(AND(Data!$N$12=6,Data!G147&lt;&gt;""),Data!G147,IF(AND(Data!$N$12=7,Data!H147&lt;&gt;""),Data!H147,IF(AND(Data!$N$12=8,Data!I147&lt;&gt;""),Data!I147,IF(AND(Data!$N$12=9,Data!J147&lt;&gt;""),Data!J147,IF(AND(Data!$N$12=10,Data!K147&lt;&gt;""),Data!K147,""))))))))))</f>
        <v/>
      </c>
      <c r="D151" s="97" t="str">
        <f t="shared" si="2"/>
        <v/>
      </c>
    </row>
    <row r="152" spans="2:15" ht="14" x14ac:dyDescent="0.15">
      <c r="B152" s="107" t="str">
        <f>IF(AND(Data!$N$11=1,Data!B148&lt;&gt;""),Data!B148,IF(AND(Data!$N$11=2,Data!C148&lt;&gt;""),Data!C148,IF(AND(Data!$N$11=3,Data!D148&lt;&gt;""),Data!D148,IF(AND(Data!$N$11=4,Data!E148&lt;&gt;""),Data!E148,IF(AND(Data!$N$11=5,Data!F148&lt;&gt;""),Data!F148,IF(AND(Data!$N$11=6,Data!G148&lt;&gt;""),Data!G148,IF(AND(Data!$N$11=7,Data!H148&lt;&gt;""),Data!H148,IF(AND(Data!$N$11=8,Data!I148&lt;&gt;""),Data!I148,IF(AND(Data!$N$11=9,Data!J148&lt;&gt;""),Data!J148,IF(AND(Data!$N$11=10,Data!K148&lt;&gt;""),Data!K148,""))))))))))</f>
        <v/>
      </c>
      <c r="C152" s="107" t="str">
        <f>IF(AND(Data!$N$12=1,Data!B148&lt;&gt;""),Data!B148,IF(AND(Data!$N$12=2,Data!C148&lt;&gt;""),Data!C148,IF(AND(Data!$N$12=3,Data!D148&lt;&gt;""),Data!D148,IF(AND(Data!$N$12=4,Data!E148&lt;&gt;""),Data!E148,IF(AND(Data!$N$12=5,Data!F148&lt;&gt;""),Data!F148,IF(AND(Data!$N$12=6,Data!G148&lt;&gt;""),Data!G148,IF(AND(Data!$N$12=7,Data!H148&lt;&gt;""),Data!H148,IF(AND(Data!$N$12=8,Data!I148&lt;&gt;""),Data!I148,IF(AND(Data!$N$12=9,Data!J148&lt;&gt;""),Data!J148,IF(AND(Data!$N$12=10,Data!K148&lt;&gt;""),Data!K148,""))))))))))</f>
        <v/>
      </c>
      <c r="D152" s="97" t="str">
        <f t="shared" si="2"/>
        <v/>
      </c>
    </row>
    <row r="153" spans="2:15" ht="14" x14ac:dyDescent="0.15">
      <c r="B153" s="107" t="str">
        <f>IF(AND(Data!$N$11=1,Data!B149&lt;&gt;""),Data!B149,IF(AND(Data!$N$11=2,Data!C149&lt;&gt;""),Data!C149,IF(AND(Data!$N$11=3,Data!D149&lt;&gt;""),Data!D149,IF(AND(Data!$N$11=4,Data!E149&lt;&gt;""),Data!E149,IF(AND(Data!$N$11=5,Data!F149&lt;&gt;""),Data!F149,IF(AND(Data!$N$11=6,Data!G149&lt;&gt;""),Data!G149,IF(AND(Data!$N$11=7,Data!H149&lt;&gt;""),Data!H149,IF(AND(Data!$N$11=8,Data!I149&lt;&gt;""),Data!I149,IF(AND(Data!$N$11=9,Data!J149&lt;&gt;""),Data!J149,IF(AND(Data!$N$11=10,Data!K149&lt;&gt;""),Data!K149,""))))))))))</f>
        <v/>
      </c>
      <c r="C153" s="107" t="str">
        <f>IF(AND(Data!$N$12=1,Data!B149&lt;&gt;""),Data!B149,IF(AND(Data!$N$12=2,Data!C149&lt;&gt;""),Data!C149,IF(AND(Data!$N$12=3,Data!D149&lt;&gt;""),Data!D149,IF(AND(Data!$N$12=4,Data!E149&lt;&gt;""),Data!E149,IF(AND(Data!$N$12=5,Data!F149&lt;&gt;""),Data!F149,IF(AND(Data!$N$12=6,Data!G149&lt;&gt;""),Data!G149,IF(AND(Data!$N$12=7,Data!H149&lt;&gt;""),Data!H149,IF(AND(Data!$N$12=8,Data!I149&lt;&gt;""),Data!I149,IF(AND(Data!$N$12=9,Data!J149&lt;&gt;""),Data!J149,IF(AND(Data!$N$12=10,Data!K149&lt;&gt;""),Data!K149,""))))))))))</f>
        <v/>
      </c>
      <c r="D153" s="97" t="str">
        <f t="shared" si="2"/>
        <v/>
      </c>
      <c r="O153" s="1"/>
    </row>
    <row r="154" spans="2:15" ht="14" x14ac:dyDescent="0.15">
      <c r="B154" s="107" t="str">
        <f>IF(AND(Data!$N$11=1,Data!B150&lt;&gt;""),Data!B150,IF(AND(Data!$N$11=2,Data!C150&lt;&gt;""),Data!C150,IF(AND(Data!$N$11=3,Data!D150&lt;&gt;""),Data!D150,IF(AND(Data!$N$11=4,Data!E150&lt;&gt;""),Data!E150,IF(AND(Data!$N$11=5,Data!F150&lt;&gt;""),Data!F150,IF(AND(Data!$N$11=6,Data!G150&lt;&gt;""),Data!G150,IF(AND(Data!$N$11=7,Data!H150&lt;&gt;""),Data!H150,IF(AND(Data!$N$11=8,Data!I150&lt;&gt;""),Data!I150,IF(AND(Data!$N$11=9,Data!J150&lt;&gt;""),Data!J150,IF(AND(Data!$N$11=10,Data!K150&lt;&gt;""),Data!K150,""))))))))))</f>
        <v/>
      </c>
      <c r="C154" s="107" t="str">
        <f>IF(AND(Data!$N$12=1,Data!B150&lt;&gt;""),Data!B150,IF(AND(Data!$N$12=2,Data!C150&lt;&gt;""),Data!C150,IF(AND(Data!$N$12=3,Data!D150&lt;&gt;""),Data!D150,IF(AND(Data!$N$12=4,Data!E150&lt;&gt;""),Data!E150,IF(AND(Data!$N$12=5,Data!F150&lt;&gt;""),Data!F150,IF(AND(Data!$N$12=6,Data!G150&lt;&gt;""),Data!G150,IF(AND(Data!$N$12=7,Data!H150&lt;&gt;""),Data!H150,IF(AND(Data!$N$12=8,Data!I150&lt;&gt;""),Data!I150,IF(AND(Data!$N$12=9,Data!J150&lt;&gt;""),Data!J150,IF(AND(Data!$N$12=10,Data!K150&lt;&gt;""),Data!K150,""))))))))))</f>
        <v/>
      </c>
      <c r="D154" s="97" t="str">
        <f t="shared" si="2"/>
        <v/>
      </c>
    </row>
    <row r="155" spans="2:15" ht="14" x14ac:dyDescent="0.15">
      <c r="B155" s="107" t="str">
        <f>IF(AND(Data!$N$11=1,Data!B151&lt;&gt;""),Data!B151,IF(AND(Data!$N$11=2,Data!C151&lt;&gt;""),Data!C151,IF(AND(Data!$N$11=3,Data!D151&lt;&gt;""),Data!D151,IF(AND(Data!$N$11=4,Data!E151&lt;&gt;""),Data!E151,IF(AND(Data!$N$11=5,Data!F151&lt;&gt;""),Data!F151,IF(AND(Data!$N$11=6,Data!G151&lt;&gt;""),Data!G151,IF(AND(Data!$N$11=7,Data!H151&lt;&gt;""),Data!H151,IF(AND(Data!$N$11=8,Data!I151&lt;&gt;""),Data!I151,IF(AND(Data!$N$11=9,Data!J151&lt;&gt;""),Data!J151,IF(AND(Data!$N$11=10,Data!K151&lt;&gt;""),Data!K151,""))))))))))</f>
        <v/>
      </c>
      <c r="C155" s="107" t="str">
        <f>IF(AND(Data!$N$12=1,Data!B151&lt;&gt;""),Data!B151,IF(AND(Data!$N$12=2,Data!C151&lt;&gt;""),Data!C151,IF(AND(Data!$N$12=3,Data!D151&lt;&gt;""),Data!D151,IF(AND(Data!$N$12=4,Data!E151&lt;&gt;""),Data!E151,IF(AND(Data!$N$12=5,Data!F151&lt;&gt;""),Data!F151,IF(AND(Data!$N$12=6,Data!G151&lt;&gt;""),Data!G151,IF(AND(Data!$N$12=7,Data!H151&lt;&gt;""),Data!H151,IF(AND(Data!$N$12=8,Data!I151&lt;&gt;""),Data!I151,IF(AND(Data!$N$12=9,Data!J151&lt;&gt;""),Data!J151,IF(AND(Data!$N$12=10,Data!K151&lt;&gt;""),Data!K151,""))))))))))</f>
        <v/>
      </c>
      <c r="D155" s="97" t="str">
        <f t="shared" si="2"/>
        <v/>
      </c>
    </row>
    <row r="156" spans="2:15" ht="14" x14ac:dyDescent="0.15">
      <c r="B156" s="107" t="str">
        <f>IF(AND(Data!$N$11=1,Data!B152&lt;&gt;""),Data!B152,IF(AND(Data!$N$11=2,Data!C152&lt;&gt;""),Data!C152,IF(AND(Data!$N$11=3,Data!D152&lt;&gt;""),Data!D152,IF(AND(Data!$N$11=4,Data!E152&lt;&gt;""),Data!E152,IF(AND(Data!$N$11=5,Data!F152&lt;&gt;""),Data!F152,IF(AND(Data!$N$11=6,Data!G152&lt;&gt;""),Data!G152,IF(AND(Data!$N$11=7,Data!H152&lt;&gt;""),Data!H152,IF(AND(Data!$N$11=8,Data!I152&lt;&gt;""),Data!I152,IF(AND(Data!$N$11=9,Data!J152&lt;&gt;""),Data!J152,IF(AND(Data!$N$11=10,Data!K152&lt;&gt;""),Data!K152,""))))))))))</f>
        <v/>
      </c>
      <c r="C156" s="107" t="str">
        <f>IF(AND(Data!$N$12=1,Data!B152&lt;&gt;""),Data!B152,IF(AND(Data!$N$12=2,Data!C152&lt;&gt;""),Data!C152,IF(AND(Data!$N$12=3,Data!D152&lt;&gt;""),Data!D152,IF(AND(Data!$N$12=4,Data!E152&lt;&gt;""),Data!E152,IF(AND(Data!$N$12=5,Data!F152&lt;&gt;""),Data!F152,IF(AND(Data!$N$12=6,Data!G152&lt;&gt;""),Data!G152,IF(AND(Data!$N$12=7,Data!H152&lt;&gt;""),Data!H152,IF(AND(Data!$N$12=8,Data!I152&lt;&gt;""),Data!I152,IF(AND(Data!$N$12=9,Data!J152&lt;&gt;""),Data!J152,IF(AND(Data!$N$12=10,Data!K152&lt;&gt;""),Data!K152,""))))))))))</f>
        <v/>
      </c>
      <c r="D156" s="97" t="str">
        <f t="shared" si="2"/>
        <v/>
      </c>
      <c r="O156" s="1"/>
    </row>
    <row r="157" spans="2:15" ht="14" x14ac:dyDescent="0.15">
      <c r="B157" s="107" t="str">
        <f>IF(AND(Data!$N$11=1,Data!B153&lt;&gt;""),Data!B153,IF(AND(Data!$N$11=2,Data!C153&lt;&gt;""),Data!C153,IF(AND(Data!$N$11=3,Data!D153&lt;&gt;""),Data!D153,IF(AND(Data!$N$11=4,Data!E153&lt;&gt;""),Data!E153,IF(AND(Data!$N$11=5,Data!F153&lt;&gt;""),Data!F153,IF(AND(Data!$N$11=6,Data!G153&lt;&gt;""),Data!G153,IF(AND(Data!$N$11=7,Data!H153&lt;&gt;""),Data!H153,IF(AND(Data!$N$11=8,Data!I153&lt;&gt;""),Data!I153,IF(AND(Data!$N$11=9,Data!J153&lt;&gt;""),Data!J153,IF(AND(Data!$N$11=10,Data!K153&lt;&gt;""),Data!K153,""))))))))))</f>
        <v/>
      </c>
      <c r="C157" s="107" t="str">
        <f>IF(AND(Data!$N$12=1,Data!B153&lt;&gt;""),Data!B153,IF(AND(Data!$N$12=2,Data!C153&lt;&gt;""),Data!C153,IF(AND(Data!$N$12=3,Data!D153&lt;&gt;""),Data!D153,IF(AND(Data!$N$12=4,Data!E153&lt;&gt;""),Data!E153,IF(AND(Data!$N$12=5,Data!F153&lt;&gt;""),Data!F153,IF(AND(Data!$N$12=6,Data!G153&lt;&gt;""),Data!G153,IF(AND(Data!$N$12=7,Data!H153&lt;&gt;""),Data!H153,IF(AND(Data!$N$12=8,Data!I153&lt;&gt;""),Data!I153,IF(AND(Data!$N$12=9,Data!J153&lt;&gt;""),Data!J153,IF(AND(Data!$N$12=10,Data!K153&lt;&gt;""),Data!K153,""))))))))))</f>
        <v/>
      </c>
      <c r="D157" s="97" t="str">
        <f t="shared" si="2"/>
        <v/>
      </c>
    </row>
    <row r="158" spans="2:15" ht="14" x14ac:dyDescent="0.15">
      <c r="B158" s="107" t="str">
        <f>IF(AND(Data!$N$11=1,Data!B154&lt;&gt;""),Data!B154,IF(AND(Data!$N$11=2,Data!C154&lt;&gt;""),Data!C154,IF(AND(Data!$N$11=3,Data!D154&lt;&gt;""),Data!D154,IF(AND(Data!$N$11=4,Data!E154&lt;&gt;""),Data!E154,IF(AND(Data!$N$11=5,Data!F154&lt;&gt;""),Data!F154,IF(AND(Data!$N$11=6,Data!G154&lt;&gt;""),Data!G154,IF(AND(Data!$N$11=7,Data!H154&lt;&gt;""),Data!H154,IF(AND(Data!$N$11=8,Data!I154&lt;&gt;""),Data!I154,IF(AND(Data!$N$11=9,Data!J154&lt;&gt;""),Data!J154,IF(AND(Data!$N$11=10,Data!K154&lt;&gt;""),Data!K154,""))))))))))</f>
        <v/>
      </c>
      <c r="C158" s="107" t="str">
        <f>IF(AND(Data!$N$12=1,Data!B154&lt;&gt;""),Data!B154,IF(AND(Data!$N$12=2,Data!C154&lt;&gt;""),Data!C154,IF(AND(Data!$N$12=3,Data!D154&lt;&gt;""),Data!D154,IF(AND(Data!$N$12=4,Data!E154&lt;&gt;""),Data!E154,IF(AND(Data!$N$12=5,Data!F154&lt;&gt;""),Data!F154,IF(AND(Data!$N$12=6,Data!G154&lt;&gt;""),Data!G154,IF(AND(Data!$N$12=7,Data!H154&lt;&gt;""),Data!H154,IF(AND(Data!$N$12=8,Data!I154&lt;&gt;""),Data!I154,IF(AND(Data!$N$12=9,Data!J154&lt;&gt;""),Data!J154,IF(AND(Data!$N$12=10,Data!K154&lt;&gt;""),Data!K154,""))))))))))</f>
        <v/>
      </c>
      <c r="D158" s="97" t="str">
        <f t="shared" si="2"/>
        <v/>
      </c>
    </row>
    <row r="159" spans="2:15" ht="14" x14ac:dyDescent="0.15">
      <c r="B159" s="107" t="str">
        <f>IF(AND(Data!$N$11=1,Data!B155&lt;&gt;""),Data!B155,IF(AND(Data!$N$11=2,Data!C155&lt;&gt;""),Data!C155,IF(AND(Data!$N$11=3,Data!D155&lt;&gt;""),Data!D155,IF(AND(Data!$N$11=4,Data!E155&lt;&gt;""),Data!E155,IF(AND(Data!$N$11=5,Data!F155&lt;&gt;""),Data!F155,IF(AND(Data!$N$11=6,Data!G155&lt;&gt;""),Data!G155,IF(AND(Data!$N$11=7,Data!H155&lt;&gt;""),Data!H155,IF(AND(Data!$N$11=8,Data!I155&lt;&gt;""),Data!I155,IF(AND(Data!$N$11=9,Data!J155&lt;&gt;""),Data!J155,IF(AND(Data!$N$11=10,Data!K155&lt;&gt;""),Data!K155,""))))))))))</f>
        <v/>
      </c>
      <c r="C159" s="107" t="str">
        <f>IF(AND(Data!$N$12=1,Data!B155&lt;&gt;""),Data!B155,IF(AND(Data!$N$12=2,Data!C155&lt;&gt;""),Data!C155,IF(AND(Data!$N$12=3,Data!D155&lt;&gt;""),Data!D155,IF(AND(Data!$N$12=4,Data!E155&lt;&gt;""),Data!E155,IF(AND(Data!$N$12=5,Data!F155&lt;&gt;""),Data!F155,IF(AND(Data!$N$12=6,Data!G155&lt;&gt;""),Data!G155,IF(AND(Data!$N$12=7,Data!H155&lt;&gt;""),Data!H155,IF(AND(Data!$N$12=8,Data!I155&lt;&gt;""),Data!I155,IF(AND(Data!$N$12=9,Data!J155&lt;&gt;""),Data!J155,IF(AND(Data!$N$12=10,Data!K155&lt;&gt;""),Data!K155,""))))))))))</f>
        <v/>
      </c>
      <c r="D159" s="97" t="str">
        <f t="shared" si="2"/>
        <v/>
      </c>
      <c r="O159" s="1"/>
    </row>
    <row r="160" spans="2:15" ht="14" x14ac:dyDescent="0.15">
      <c r="B160" s="107" t="str">
        <f>IF(AND(Data!$N$11=1,Data!B156&lt;&gt;""),Data!B156,IF(AND(Data!$N$11=2,Data!C156&lt;&gt;""),Data!C156,IF(AND(Data!$N$11=3,Data!D156&lt;&gt;""),Data!D156,IF(AND(Data!$N$11=4,Data!E156&lt;&gt;""),Data!E156,IF(AND(Data!$N$11=5,Data!F156&lt;&gt;""),Data!F156,IF(AND(Data!$N$11=6,Data!G156&lt;&gt;""),Data!G156,IF(AND(Data!$N$11=7,Data!H156&lt;&gt;""),Data!H156,IF(AND(Data!$N$11=8,Data!I156&lt;&gt;""),Data!I156,IF(AND(Data!$N$11=9,Data!J156&lt;&gt;""),Data!J156,IF(AND(Data!$N$11=10,Data!K156&lt;&gt;""),Data!K156,""))))))))))</f>
        <v/>
      </c>
      <c r="C160" s="107" t="str">
        <f>IF(AND(Data!$N$12=1,Data!B156&lt;&gt;""),Data!B156,IF(AND(Data!$N$12=2,Data!C156&lt;&gt;""),Data!C156,IF(AND(Data!$N$12=3,Data!D156&lt;&gt;""),Data!D156,IF(AND(Data!$N$12=4,Data!E156&lt;&gt;""),Data!E156,IF(AND(Data!$N$12=5,Data!F156&lt;&gt;""),Data!F156,IF(AND(Data!$N$12=6,Data!G156&lt;&gt;""),Data!G156,IF(AND(Data!$N$12=7,Data!H156&lt;&gt;""),Data!H156,IF(AND(Data!$N$12=8,Data!I156&lt;&gt;""),Data!I156,IF(AND(Data!$N$12=9,Data!J156&lt;&gt;""),Data!J156,IF(AND(Data!$N$12=10,Data!K156&lt;&gt;""),Data!K156,""))))))))))</f>
        <v/>
      </c>
      <c r="D160" s="97" t="str">
        <f t="shared" si="2"/>
        <v/>
      </c>
    </row>
    <row r="161" spans="2:15" ht="14" x14ac:dyDescent="0.15">
      <c r="B161" s="107" t="str">
        <f>IF(AND(Data!$N$11=1,Data!B157&lt;&gt;""),Data!B157,IF(AND(Data!$N$11=2,Data!C157&lt;&gt;""),Data!C157,IF(AND(Data!$N$11=3,Data!D157&lt;&gt;""),Data!D157,IF(AND(Data!$N$11=4,Data!E157&lt;&gt;""),Data!E157,IF(AND(Data!$N$11=5,Data!F157&lt;&gt;""),Data!F157,IF(AND(Data!$N$11=6,Data!G157&lt;&gt;""),Data!G157,IF(AND(Data!$N$11=7,Data!H157&lt;&gt;""),Data!H157,IF(AND(Data!$N$11=8,Data!I157&lt;&gt;""),Data!I157,IF(AND(Data!$N$11=9,Data!J157&lt;&gt;""),Data!J157,IF(AND(Data!$N$11=10,Data!K157&lt;&gt;""),Data!K157,""))))))))))</f>
        <v/>
      </c>
      <c r="C161" s="107" t="str">
        <f>IF(AND(Data!$N$12=1,Data!B157&lt;&gt;""),Data!B157,IF(AND(Data!$N$12=2,Data!C157&lt;&gt;""),Data!C157,IF(AND(Data!$N$12=3,Data!D157&lt;&gt;""),Data!D157,IF(AND(Data!$N$12=4,Data!E157&lt;&gt;""),Data!E157,IF(AND(Data!$N$12=5,Data!F157&lt;&gt;""),Data!F157,IF(AND(Data!$N$12=6,Data!G157&lt;&gt;""),Data!G157,IF(AND(Data!$N$12=7,Data!H157&lt;&gt;""),Data!H157,IF(AND(Data!$N$12=8,Data!I157&lt;&gt;""),Data!I157,IF(AND(Data!$N$12=9,Data!J157&lt;&gt;""),Data!J157,IF(AND(Data!$N$12=10,Data!K157&lt;&gt;""),Data!K157,""))))))))))</f>
        <v/>
      </c>
      <c r="D161" s="97" t="str">
        <f t="shared" si="2"/>
        <v/>
      </c>
    </row>
    <row r="162" spans="2:15" ht="14" x14ac:dyDescent="0.15">
      <c r="B162" s="107" t="str">
        <f>IF(AND(Data!$N$11=1,Data!B158&lt;&gt;""),Data!B158,IF(AND(Data!$N$11=2,Data!C158&lt;&gt;""),Data!C158,IF(AND(Data!$N$11=3,Data!D158&lt;&gt;""),Data!D158,IF(AND(Data!$N$11=4,Data!E158&lt;&gt;""),Data!E158,IF(AND(Data!$N$11=5,Data!F158&lt;&gt;""),Data!F158,IF(AND(Data!$N$11=6,Data!G158&lt;&gt;""),Data!G158,IF(AND(Data!$N$11=7,Data!H158&lt;&gt;""),Data!H158,IF(AND(Data!$N$11=8,Data!I158&lt;&gt;""),Data!I158,IF(AND(Data!$N$11=9,Data!J158&lt;&gt;""),Data!J158,IF(AND(Data!$N$11=10,Data!K158&lt;&gt;""),Data!K158,""))))))))))</f>
        <v/>
      </c>
      <c r="C162" s="107" t="str">
        <f>IF(AND(Data!$N$12=1,Data!B158&lt;&gt;""),Data!B158,IF(AND(Data!$N$12=2,Data!C158&lt;&gt;""),Data!C158,IF(AND(Data!$N$12=3,Data!D158&lt;&gt;""),Data!D158,IF(AND(Data!$N$12=4,Data!E158&lt;&gt;""),Data!E158,IF(AND(Data!$N$12=5,Data!F158&lt;&gt;""),Data!F158,IF(AND(Data!$N$12=6,Data!G158&lt;&gt;""),Data!G158,IF(AND(Data!$N$12=7,Data!H158&lt;&gt;""),Data!H158,IF(AND(Data!$N$12=8,Data!I158&lt;&gt;""),Data!I158,IF(AND(Data!$N$12=9,Data!J158&lt;&gt;""),Data!J158,IF(AND(Data!$N$12=10,Data!K158&lt;&gt;""),Data!K158,""))))))))))</f>
        <v/>
      </c>
      <c r="D162" s="97" t="str">
        <f t="shared" si="2"/>
        <v/>
      </c>
      <c r="O162" s="1"/>
    </row>
    <row r="163" spans="2:15" ht="14" x14ac:dyDescent="0.15">
      <c r="B163" s="107" t="str">
        <f>IF(AND(Data!$N$11=1,Data!B159&lt;&gt;""),Data!B159,IF(AND(Data!$N$11=2,Data!C159&lt;&gt;""),Data!C159,IF(AND(Data!$N$11=3,Data!D159&lt;&gt;""),Data!D159,IF(AND(Data!$N$11=4,Data!E159&lt;&gt;""),Data!E159,IF(AND(Data!$N$11=5,Data!F159&lt;&gt;""),Data!F159,IF(AND(Data!$N$11=6,Data!G159&lt;&gt;""),Data!G159,IF(AND(Data!$N$11=7,Data!H159&lt;&gt;""),Data!H159,IF(AND(Data!$N$11=8,Data!I159&lt;&gt;""),Data!I159,IF(AND(Data!$N$11=9,Data!J159&lt;&gt;""),Data!J159,IF(AND(Data!$N$11=10,Data!K159&lt;&gt;""),Data!K159,""))))))))))</f>
        <v/>
      </c>
      <c r="C163" s="107" t="str">
        <f>IF(AND(Data!$N$12=1,Data!B159&lt;&gt;""),Data!B159,IF(AND(Data!$N$12=2,Data!C159&lt;&gt;""),Data!C159,IF(AND(Data!$N$12=3,Data!D159&lt;&gt;""),Data!D159,IF(AND(Data!$N$12=4,Data!E159&lt;&gt;""),Data!E159,IF(AND(Data!$N$12=5,Data!F159&lt;&gt;""),Data!F159,IF(AND(Data!$N$12=6,Data!G159&lt;&gt;""),Data!G159,IF(AND(Data!$N$12=7,Data!H159&lt;&gt;""),Data!H159,IF(AND(Data!$N$12=8,Data!I159&lt;&gt;""),Data!I159,IF(AND(Data!$N$12=9,Data!J159&lt;&gt;""),Data!J159,IF(AND(Data!$N$12=10,Data!K159&lt;&gt;""),Data!K159,""))))))))))</f>
        <v/>
      </c>
      <c r="D163" s="97" t="str">
        <f t="shared" si="2"/>
        <v/>
      </c>
    </row>
    <row r="164" spans="2:15" ht="14" x14ac:dyDescent="0.15">
      <c r="B164" s="107" t="str">
        <f>IF(AND(Data!$N$11=1,Data!B160&lt;&gt;""),Data!B160,IF(AND(Data!$N$11=2,Data!C160&lt;&gt;""),Data!C160,IF(AND(Data!$N$11=3,Data!D160&lt;&gt;""),Data!D160,IF(AND(Data!$N$11=4,Data!E160&lt;&gt;""),Data!E160,IF(AND(Data!$N$11=5,Data!F160&lt;&gt;""),Data!F160,IF(AND(Data!$N$11=6,Data!G160&lt;&gt;""),Data!G160,IF(AND(Data!$N$11=7,Data!H160&lt;&gt;""),Data!H160,IF(AND(Data!$N$11=8,Data!I160&lt;&gt;""),Data!I160,IF(AND(Data!$N$11=9,Data!J160&lt;&gt;""),Data!J160,IF(AND(Data!$N$11=10,Data!K160&lt;&gt;""),Data!K160,""))))))))))</f>
        <v/>
      </c>
      <c r="C164" s="107" t="str">
        <f>IF(AND(Data!$N$12=1,Data!B160&lt;&gt;""),Data!B160,IF(AND(Data!$N$12=2,Data!C160&lt;&gt;""),Data!C160,IF(AND(Data!$N$12=3,Data!D160&lt;&gt;""),Data!D160,IF(AND(Data!$N$12=4,Data!E160&lt;&gt;""),Data!E160,IF(AND(Data!$N$12=5,Data!F160&lt;&gt;""),Data!F160,IF(AND(Data!$N$12=6,Data!G160&lt;&gt;""),Data!G160,IF(AND(Data!$N$12=7,Data!H160&lt;&gt;""),Data!H160,IF(AND(Data!$N$12=8,Data!I160&lt;&gt;""),Data!I160,IF(AND(Data!$N$12=9,Data!J160&lt;&gt;""),Data!J160,IF(AND(Data!$N$12=10,Data!K160&lt;&gt;""),Data!K160,""))))))))))</f>
        <v/>
      </c>
      <c r="D164" s="97" t="str">
        <f t="shared" si="2"/>
        <v/>
      </c>
    </row>
    <row r="165" spans="2:15" ht="14" x14ac:dyDescent="0.15">
      <c r="B165" s="107" t="str">
        <f>IF(AND(Data!$N$11=1,Data!B161&lt;&gt;""),Data!B161,IF(AND(Data!$N$11=2,Data!C161&lt;&gt;""),Data!C161,IF(AND(Data!$N$11=3,Data!D161&lt;&gt;""),Data!D161,IF(AND(Data!$N$11=4,Data!E161&lt;&gt;""),Data!E161,IF(AND(Data!$N$11=5,Data!F161&lt;&gt;""),Data!F161,IF(AND(Data!$N$11=6,Data!G161&lt;&gt;""),Data!G161,IF(AND(Data!$N$11=7,Data!H161&lt;&gt;""),Data!H161,IF(AND(Data!$N$11=8,Data!I161&lt;&gt;""),Data!I161,IF(AND(Data!$N$11=9,Data!J161&lt;&gt;""),Data!J161,IF(AND(Data!$N$11=10,Data!K161&lt;&gt;""),Data!K161,""))))))))))</f>
        <v/>
      </c>
      <c r="C165" s="107" t="str">
        <f>IF(AND(Data!$N$12=1,Data!B161&lt;&gt;""),Data!B161,IF(AND(Data!$N$12=2,Data!C161&lt;&gt;""),Data!C161,IF(AND(Data!$N$12=3,Data!D161&lt;&gt;""),Data!D161,IF(AND(Data!$N$12=4,Data!E161&lt;&gt;""),Data!E161,IF(AND(Data!$N$12=5,Data!F161&lt;&gt;""),Data!F161,IF(AND(Data!$N$12=6,Data!G161&lt;&gt;""),Data!G161,IF(AND(Data!$N$12=7,Data!H161&lt;&gt;""),Data!H161,IF(AND(Data!$N$12=8,Data!I161&lt;&gt;""),Data!I161,IF(AND(Data!$N$12=9,Data!J161&lt;&gt;""),Data!J161,IF(AND(Data!$N$12=10,Data!K161&lt;&gt;""),Data!K161,""))))))))))</f>
        <v/>
      </c>
      <c r="D165" s="97" t="str">
        <f t="shared" si="2"/>
        <v/>
      </c>
      <c r="O165" s="1"/>
    </row>
    <row r="166" spans="2:15" ht="14" x14ac:dyDescent="0.15">
      <c r="B166" s="107" t="str">
        <f>IF(AND(Data!$N$11=1,Data!B162&lt;&gt;""),Data!B162,IF(AND(Data!$N$11=2,Data!C162&lt;&gt;""),Data!C162,IF(AND(Data!$N$11=3,Data!D162&lt;&gt;""),Data!D162,IF(AND(Data!$N$11=4,Data!E162&lt;&gt;""),Data!E162,IF(AND(Data!$N$11=5,Data!F162&lt;&gt;""),Data!F162,IF(AND(Data!$N$11=6,Data!G162&lt;&gt;""),Data!G162,IF(AND(Data!$N$11=7,Data!H162&lt;&gt;""),Data!H162,IF(AND(Data!$N$11=8,Data!I162&lt;&gt;""),Data!I162,IF(AND(Data!$N$11=9,Data!J162&lt;&gt;""),Data!J162,IF(AND(Data!$N$11=10,Data!K162&lt;&gt;""),Data!K162,""))))))))))</f>
        <v/>
      </c>
      <c r="C166" s="107" t="str">
        <f>IF(AND(Data!$N$12=1,Data!B162&lt;&gt;""),Data!B162,IF(AND(Data!$N$12=2,Data!C162&lt;&gt;""),Data!C162,IF(AND(Data!$N$12=3,Data!D162&lt;&gt;""),Data!D162,IF(AND(Data!$N$12=4,Data!E162&lt;&gt;""),Data!E162,IF(AND(Data!$N$12=5,Data!F162&lt;&gt;""),Data!F162,IF(AND(Data!$N$12=6,Data!G162&lt;&gt;""),Data!G162,IF(AND(Data!$N$12=7,Data!H162&lt;&gt;""),Data!H162,IF(AND(Data!$N$12=8,Data!I162&lt;&gt;""),Data!I162,IF(AND(Data!$N$12=9,Data!J162&lt;&gt;""),Data!J162,IF(AND(Data!$N$12=10,Data!K162&lt;&gt;""),Data!K162,""))))))))))</f>
        <v/>
      </c>
      <c r="D166" s="97" t="str">
        <f t="shared" si="2"/>
        <v/>
      </c>
    </row>
    <row r="167" spans="2:15" ht="14" x14ac:dyDescent="0.15">
      <c r="B167" s="107" t="str">
        <f>IF(AND(Data!$N$11=1,Data!B163&lt;&gt;""),Data!B163,IF(AND(Data!$N$11=2,Data!C163&lt;&gt;""),Data!C163,IF(AND(Data!$N$11=3,Data!D163&lt;&gt;""),Data!D163,IF(AND(Data!$N$11=4,Data!E163&lt;&gt;""),Data!E163,IF(AND(Data!$N$11=5,Data!F163&lt;&gt;""),Data!F163,IF(AND(Data!$N$11=6,Data!G163&lt;&gt;""),Data!G163,IF(AND(Data!$N$11=7,Data!H163&lt;&gt;""),Data!H163,IF(AND(Data!$N$11=8,Data!I163&lt;&gt;""),Data!I163,IF(AND(Data!$N$11=9,Data!J163&lt;&gt;""),Data!J163,IF(AND(Data!$N$11=10,Data!K163&lt;&gt;""),Data!K163,""))))))))))</f>
        <v/>
      </c>
      <c r="C167" s="107" t="str">
        <f>IF(AND(Data!$N$12=1,Data!B163&lt;&gt;""),Data!B163,IF(AND(Data!$N$12=2,Data!C163&lt;&gt;""),Data!C163,IF(AND(Data!$N$12=3,Data!D163&lt;&gt;""),Data!D163,IF(AND(Data!$N$12=4,Data!E163&lt;&gt;""),Data!E163,IF(AND(Data!$N$12=5,Data!F163&lt;&gt;""),Data!F163,IF(AND(Data!$N$12=6,Data!G163&lt;&gt;""),Data!G163,IF(AND(Data!$N$12=7,Data!H163&lt;&gt;""),Data!H163,IF(AND(Data!$N$12=8,Data!I163&lt;&gt;""),Data!I163,IF(AND(Data!$N$12=9,Data!J163&lt;&gt;""),Data!J163,IF(AND(Data!$N$12=10,Data!K163&lt;&gt;""),Data!K163,""))))))))))</f>
        <v/>
      </c>
      <c r="D167" s="97" t="str">
        <f t="shared" si="2"/>
        <v/>
      </c>
    </row>
    <row r="168" spans="2:15" ht="14" x14ac:dyDescent="0.15">
      <c r="B168" s="107" t="str">
        <f>IF(AND(Data!$N$11=1,Data!B164&lt;&gt;""),Data!B164,IF(AND(Data!$N$11=2,Data!C164&lt;&gt;""),Data!C164,IF(AND(Data!$N$11=3,Data!D164&lt;&gt;""),Data!D164,IF(AND(Data!$N$11=4,Data!E164&lt;&gt;""),Data!E164,IF(AND(Data!$N$11=5,Data!F164&lt;&gt;""),Data!F164,IF(AND(Data!$N$11=6,Data!G164&lt;&gt;""),Data!G164,IF(AND(Data!$N$11=7,Data!H164&lt;&gt;""),Data!H164,IF(AND(Data!$N$11=8,Data!I164&lt;&gt;""),Data!I164,IF(AND(Data!$N$11=9,Data!J164&lt;&gt;""),Data!J164,IF(AND(Data!$N$11=10,Data!K164&lt;&gt;""),Data!K164,""))))))))))</f>
        <v/>
      </c>
      <c r="C168" s="107" t="str">
        <f>IF(AND(Data!$N$12=1,Data!B164&lt;&gt;""),Data!B164,IF(AND(Data!$N$12=2,Data!C164&lt;&gt;""),Data!C164,IF(AND(Data!$N$12=3,Data!D164&lt;&gt;""),Data!D164,IF(AND(Data!$N$12=4,Data!E164&lt;&gt;""),Data!E164,IF(AND(Data!$N$12=5,Data!F164&lt;&gt;""),Data!F164,IF(AND(Data!$N$12=6,Data!G164&lt;&gt;""),Data!G164,IF(AND(Data!$N$12=7,Data!H164&lt;&gt;""),Data!H164,IF(AND(Data!$N$12=8,Data!I164&lt;&gt;""),Data!I164,IF(AND(Data!$N$12=9,Data!J164&lt;&gt;""),Data!J164,IF(AND(Data!$N$12=10,Data!K164&lt;&gt;""),Data!K164,""))))))))))</f>
        <v/>
      </c>
      <c r="D168" s="97" t="str">
        <f t="shared" si="2"/>
        <v/>
      </c>
      <c r="O168" s="1"/>
    </row>
    <row r="169" spans="2:15" ht="14" x14ac:dyDescent="0.15">
      <c r="B169" s="107" t="str">
        <f>IF(AND(Data!$N$11=1,Data!B165&lt;&gt;""),Data!B165,IF(AND(Data!$N$11=2,Data!C165&lt;&gt;""),Data!C165,IF(AND(Data!$N$11=3,Data!D165&lt;&gt;""),Data!D165,IF(AND(Data!$N$11=4,Data!E165&lt;&gt;""),Data!E165,IF(AND(Data!$N$11=5,Data!F165&lt;&gt;""),Data!F165,IF(AND(Data!$N$11=6,Data!G165&lt;&gt;""),Data!G165,IF(AND(Data!$N$11=7,Data!H165&lt;&gt;""),Data!H165,IF(AND(Data!$N$11=8,Data!I165&lt;&gt;""),Data!I165,IF(AND(Data!$N$11=9,Data!J165&lt;&gt;""),Data!J165,IF(AND(Data!$N$11=10,Data!K165&lt;&gt;""),Data!K165,""))))))))))</f>
        <v/>
      </c>
      <c r="C169" s="107" t="str">
        <f>IF(AND(Data!$N$12=1,Data!B165&lt;&gt;""),Data!B165,IF(AND(Data!$N$12=2,Data!C165&lt;&gt;""),Data!C165,IF(AND(Data!$N$12=3,Data!D165&lt;&gt;""),Data!D165,IF(AND(Data!$N$12=4,Data!E165&lt;&gt;""),Data!E165,IF(AND(Data!$N$12=5,Data!F165&lt;&gt;""),Data!F165,IF(AND(Data!$N$12=6,Data!G165&lt;&gt;""),Data!G165,IF(AND(Data!$N$12=7,Data!H165&lt;&gt;""),Data!H165,IF(AND(Data!$N$12=8,Data!I165&lt;&gt;""),Data!I165,IF(AND(Data!$N$12=9,Data!J165&lt;&gt;""),Data!J165,IF(AND(Data!$N$12=10,Data!K165&lt;&gt;""),Data!K165,""))))))))))</f>
        <v/>
      </c>
      <c r="D169" s="97" t="str">
        <f t="shared" si="2"/>
        <v/>
      </c>
    </row>
    <row r="170" spans="2:15" ht="14" x14ac:dyDescent="0.15">
      <c r="B170" s="107" t="str">
        <f>IF(AND(Data!$N$11=1,Data!B166&lt;&gt;""),Data!B166,IF(AND(Data!$N$11=2,Data!C166&lt;&gt;""),Data!C166,IF(AND(Data!$N$11=3,Data!D166&lt;&gt;""),Data!D166,IF(AND(Data!$N$11=4,Data!E166&lt;&gt;""),Data!E166,IF(AND(Data!$N$11=5,Data!F166&lt;&gt;""),Data!F166,IF(AND(Data!$N$11=6,Data!G166&lt;&gt;""),Data!G166,IF(AND(Data!$N$11=7,Data!H166&lt;&gt;""),Data!H166,IF(AND(Data!$N$11=8,Data!I166&lt;&gt;""),Data!I166,IF(AND(Data!$N$11=9,Data!J166&lt;&gt;""),Data!J166,IF(AND(Data!$N$11=10,Data!K166&lt;&gt;""),Data!K166,""))))))))))</f>
        <v/>
      </c>
      <c r="C170" s="107" t="str">
        <f>IF(AND(Data!$N$12=1,Data!B166&lt;&gt;""),Data!B166,IF(AND(Data!$N$12=2,Data!C166&lt;&gt;""),Data!C166,IF(AND(Data!$N$12=3,Data!D166&lt;&gt;""),Data!D166,IF(AND(Data!$N$12=4,Data!E166&lt;&gt;""),Data!E166,IF(AND(Data!$N$12=5,Data!F166&lt;&gt;""),Data!F166,IF(AND(Data!$N$12=6,Data!G166&lt;&gt;""),Data!G166,IF(AND(Data!$N$12=7,Data!H166&lt;&gt;""),Data!H166,IF(AND(Data!$N$12=8,Data!I166&lt;&gt;""),Data!I166,IF(AND(Data!$N$12=9,Data!J166&lt;&gt;""),Data!J166,IF(AND(Data!$N$12=10,Data!K166&lt;&gt;""),Data!K166,""))))))))))</f>
        <v/>
      </c>
      <c r="D170" s="97" t="str">
        <f t="shared" si="2"/>
        <v/>
      </c>
    </row>
    <row r="171" spans="2:15" ht="14" x14ac:dyDescent="0.15">
      <c r="B171" s="107" t="str">
        <f>IF(AND(Data!$N$11=1,Data!B167&lt;&gt;""),Data!B167,IF(AND(Data!$N$11=2,Data!C167&lt;&gt;""),Data!C167,IF(AND(Data!$N$11=3,Data!D167&lt;&gt;""),Data!D167,IF(AND(Data!$N$11=4,Data!E167&lt;&gt;""),Data!E167,IF(AND(Data!$N$11=5,Data!F167&lt;&gt;""),Data!F167,IF(AND(Data!$N$11=6,Data!G167&lt;&gt;""),Data!G167,IF(AND(Data!$N$11=7,Data!H167&lt;&gt;""),Data!H167,IF(AND(Data!$N$11=8,Data!I167&lt;&gt;""),Data!I167,IF(AND(Data!$N$11=9,Data!J167&lt;&gt;""),Data!J167,IF(AND(Data!$N$11=10,Data!K167&lt;&gt;""),Data!K167,""))))))))))</f>
        <v/>
      </c>
      <c r="C171" s="107" t="str">
        <f>IF(AND(Data!$N$12=1,Data!B167&lt;&gt;""),Data!B167,IF(AND(Data!$N$12=2,Data!C167&lt;&gt;""),Data!C167,IF(AND(Data!$N$12=3,Data!D167&lt;&gt;""),Data!D167,IF(AND(Data!$N$12=4,Data!E167&lt;&gt;""),Data!E167,IF(AND(Data!$N$12=5,Data!F167&lt;&gt;""),Data!F167,IF(AND(Data!$N$12=6,Data!G167&lt;&gt;""),Data!G167,IF(AND(Data!$N$12=7,Data!H167&lt;&gt;""),Data!H167,IF(AND(Data!$N$12=8,Data!I167&lt;&gt;""),Data!I167,IF(AND(Data!$N$12=9,Data!J167&lt;&gt;""),Data!J167,IF(AND(Data!$N$12=10,Data!K167&lt;&gt;""),Data!K167,""))))))))))</f>
        <v/>
      </c>
      <c r="D171" s="97" t="str">
        <f t="shared" si="2"/>
        <v/>
      </c>
      <c r="O171" s="1"/>
    </row>
    <row r="172" spans="2:15" ht="14" x14ac:dyDescent="0.15">
      <c r="B172" s="107" t="str">
        <f>IF(AND(Data!$N$11=1,Data!B168&lt;&gt;""),Data!B168,IF(AND(Data!$N$11=2,Data!C168&lt;&gt;""),Data!C168,IF(AND(Data!$N$11=3,Data!D168&lt;&gt;""),Data!D168,IF(AND(Data!$N$11=4,Data!E168&lt;&gt;""),Data!E168,IF(AND(Data!$N$11=5,Data!F168&lt;&gt;""),Data!F168,IF(AND(Data!$N$11=6,Data!G168&lt;&gt;""),Data!G168,IF(AND(Data!$N$11=7,Data!H168&lt;&gt;""),Data!H168,IF(AND(Data!$N$11=8,Data!I168&lt;&gt;""),Data!I168,IF(AND(Data!$N$11=9,Data!J168&lt;&gt;""),Data!J168,IF(AND(Data!$N$11=10,Data!K168&lt;&gt;""),Data!K168,""))))))))))</f>
        <v/>
      </c>
      <c r="C172" s="107" t="str">
        <f>IF(AND(Data!$N$12=1,Data!B168&lt;&gt;""),Data!B168,IF(AND(Data!$N$12=2,Data!C168&lt;&gt;""),Data!C168,IF(AND(Data!$N$12=3,Data!D168&lt;&gt;""),Data!D168,IF(AND(Data!$N$12=4,Data!E168&lt;&gt;""),Data!E168,IF(AND(Data!$N$12=5,Data!F168&lt;&gt;""),Data!F168,IF(AND(Data!$N$12=6,Data!G168&lt;&gt;""),Data!G168,IF(AND(Data!$N$12=7,Data!H168&lt;&gt;""),Data!H168,IF(AND(Data!$N$12=8,Data!I168&lt;&gt;""),Data!I168,IF(AND(Data!$N$12=9,Data!J168&lt;&gt;""),Data!J168,IF(AND(Data!$N$12=10,Data!K168&lt;&gt;""),Data!K168,""))))))))))</f>
        <v/>
      </c>
      <c r="D172" s="97" t="str">
        <f t="shared" si="2"/>
        <v/>
      </c>
    </row>
    <row r="173" spans="2:15" ht="14" x14ac:dyDescent="0.15">
      <c r="B173" s="107" t="str">
        <f>IF(AND(Data!$N$11=1,Data!B169&lt;&gt;""),Data!B169,IF(AND(Data!$N$11=2,Data!C169&lt;&gt;""),Data!C169,IF(AND(Data!$N$11=3,Data!D169&lt;&gt;""),Data!D169,IF(AND(Data!$N$11=4,Data!E169&lt;&gt;""),Data!E169,IF(AND(Data!$N$11=5,Data!F169&lt;&gt;""),Data!F169,IF(AND(Data!$N$11=6,Data!G169&lt;&gt;""),Data!G169,IF(AND(Data!$N$11=7,Data!H169&lt;&gt;""),Data!H169,IF(AND(Data!$N$11=8,Data!I169&lt;&gt;""),Data!I169,IF(AND(Data!$N$11=9,Data!J169&lt;&gt;""),Data!J169,IF(AND(Data!$N$11=10,Data!K169&lt;&gt;""),Data!K169,""))))))))))</f>
        <v/>
      </c>
      <c r="C173" s="107" t="str">
        <f>IF(AND(Data!$N$12=1,Data!B169&lt;&gt;""),Data!B169,IF(AND(Data!$N$12=2,Data!C169&lt;&gt;""),Data!C169,IF(AND(Data!$N$12=3,Data!D169&lt;&gt;""),Data!D169,IF(AND(Data!$N$12=4,Data!E169&lt;&gt;""),Data!E169,IF(AND(Data!$N$12=5,Data!F169&lt;&gt;""),Data!F169,IF(AND(Data!$N$12=6,Data!G169&lt;&gt;""),Data!G169,IF(AND(Data!$N$12=7,Data!H169&lt;&gt;""),Data!H169,IF(AND(Data!$N$12=8,Data!I169&lt;&gt;""),Data!I169,IF(AND(Data!$N$12=9,Data!J169&lt;&gt;""),Data!J169,IF(AND(Data!$N$12=10,Data!K169&lt;&gt;""),Data!K169,""))))))))))</f>
        <v/>
      </c>
      <c r="D173" s="97" t="str">
        <f t="shared" si="2"/>
        <v/>
      </c>
    </row>
    <row r="174" spans="2:15" ht="14" x14ac:dyDescent="0.15">
      <c r="B174" s="107" t="str">
        <f>IF(AND(Data!$N$11=1,Data!B170&lt;&gt;""),Data!B170,IF(AND(Data!$N$11=2,Data!C170&lt;&gt;""),Data!C170,IF(AND(Data!$N$11=3,Data!D170&lt;&gt;""),Data!D170,IF(AND(Data!$N$11=4,Data!E170&lt;&gt;""),Data!E170,IF(AND(Data!$N$11=5,Data!F170&lt;&gt;""),Data!F170,IF(AND(Data!$N$11=6,Data!G170&lt;&gt;""),Data!G170,IF(AND(Data!$N$11=7,Data!H170&lt;&gt;""),Data!H170,IF(AND(Data!$N$11=8,Data!I170&lt;&gt;""),Data!I170,IF(AND(Data!$N$11=9,Data!J170&lt;&gt;""),Data!J170,IF(AND(Data!$N$11=10,Data!K170&lt;&gt;""),Data!K170,""))))))))))</f>
        <v/>
      </c>
      <c r="C174" s="107" t="str">
        <f>IF(AND(Data!$N$12=1,Data!B170&lt;&gt;""),Data!B170,IF(AND(Data!$N$12=2,Data!C170&lt;&gt;""),Data!C170,IF(AND(Data!$N$12=3,Data!D170&lt;&gt;""),Data!D170,IF(AND(Data!$N$12=4,Data!E170&lt;&gt;""),Data!E170,IF(AND(Data!$N$12=5,Data!F170&lt;&gt;""),Data!F170,IF(AND(Data!$N$12=6,Data!G170&lt;&gt;""),Data!G170,IF(AND(Data!$N$12=7,Data!H170&lt;&gt;""),Data!H170,IF(AND(Data!$N$12=8,Data!I170&lt;&gt;""),Data!I170,IF(AND(Data!$N$12=9,Data!J170&lt;&gt;""),Data!J170,IF(AND(Data!$N$12=10,Data!K170&lt;&gt;""),Data!K170,""))))))))))</f>
        <v/>
      </c>
      <c r="D174" s="97" t="str">
        <f t="shared" si="2"/>
        <v/>
      </c>
      <c r="O174" s="1"/>
    </row>
    <row r="175" spans="2:15" ht="14" x14ac:dyDescent="0.15">
      <c r="B175" s="107" t="str">
        <f>IF(AND(Data!$N$11=1,Data!B171&lt;&gt;""),Data!B171,IF(AND(Data!$N$11=2,Data!C171&lt;&gt;""),Data!C171,IF(AND(Data!$N$11=3,Data!D171&lt;&gt;""),Data!D171,IF(AND(Data!$N$11=4,Data!E171&lt;&gt;""),Data!E171,IF(AND(Data!$N$11=5,Data!F171&lt;&gt;""),Data!F171,IF(AND(Data!$N$11=6,Data!G171&lt;&gt;""),Data!G171,IF(AND(Data!$N$11=7,Data!H171&lt;&gt;""),Data!H171,IF(AND(Data!$N$11=8,Data!I171&lt;&gt;""),Data!I171,IF(AND(Data!$N$11=9,Data!J171&lt;&gt;""),Data!J171,IF(AND(Data!$N$11=10,Data!K171&lt;&gt;""),Data!K171,""))))))))))</f>
        <v/>
      </c>
      <c r="C175" s="107" t="str">
        <f>IF(AND(Data!$N$12=1,Data!B171&lt;&gt;""),Data!B171,IF(AND(Data!$N$12=2,Data!C171&lt;&gt;""),Data!C171,IF(AND(Data!$N$12=3,Data!D171&lt;&gt;""),Data!D171,IF(AND(Data!$N$12=4,Data!E171&lt;&gt;""),Data!E171,IF(AND(Data!$N$12=5,Data!F171&lt;&gt;""),Data!F171,IF(AND(Data!$N$12=6,Data!G171&lt;&gt;""),Data!G171,IF(AND(Data!$N$12=7,Data!H171&lt;&gt;""),Data!H171,IF(AND(Data!$N$12=8,Data!I171&lt;&gt;""),Data!I171,IF(AND(Data!$N$12=9,Data!J171&lt;&gt;""),Data!J171,IF(AND(Data!$N$12=10,Data!K171&lt;&gt;""),Data!K171,""))))))))))</f>
        <v/>
      </c>
      <c r="D175" s="97" t="str">
        <f t="shared" si="2"/>
        <v/>
      </c>
    </row>
    <row r="176" spans="2:15" ht="14" x14ac:dyDescent="0.15">
      <c r="B176" s="107" t="str">
        <f>IF(AND(Data!$N$11=1,Data!B172&lt;&gt;""),Data!B172,IF(AND(Data!$N$11=2,Data!C172&lt;&gt;""),Data!C172,IF(AND(Data!$N$11=3,Data!D172&lt;&gt;""),Data!D172,IF(AND(Data!$N$11=4,Data!E172&lt;&gt;""),Data!E172,IF(AND(Data!$N$11=5,Data!F172&lt;&gt;""),Data!F172,IF(AND(Data!$N$11=6,Data!G172&lt;&gt;""),Data!G172,IF(AND(Data!$N$11=7,Data!H172&lt;&gt;""),Data!H172,IF(AND(Data!$N$11=8,Data!I172&lt;&gt;""),Data!I172,IF(AND(Data!$N$11=9,Data!J172&lt;&gt;""),Data!J172,IF(AND(Data!$N$11=10,Data!K172&lt;&gt;""),Data!K172,""))))))))))</f>
        <v/>
      </c>
      <c r="C176" s="107" t="str">
        <f>IF(AND(Data!$N$12=1,Data!B172&lt;&gt;""),Data!B172,IF(AND(Data!$N$12=2,Data!C172&lt;&gt;""),Data!C172,IF(AND(Data!$N$12=3,Data!D172&lt;&gt;""),Data!D172,IF(AND(Data!$N$12=4,Data!E172&lt;&gt;""),Data!E172,IF(AND(Data!$N$12=5,Data!F172&lt;&gt;""),Data!F172,IF(AND(Data!$N$12=6,Data!G172&lt;&gt;""),Data!G172,IF(AND(Data!$N$12=7,Data!H172&lt;&gt;""),Data!H172,IF(AND(Data!$N$12=8,Data!I172&lt;&gt;""),Data!I172,IF(AND(Data!$N$12=9,Data!J172&lt;&gt;""),Data!J172,IF(AND(Data!$N$12=10,Data!K172&lt;&gt;""),Data!K172,""))))))))))</f>
        <v/>
      </c>
      <c r="D176" s="97" t="str">
        <f t="shared" si="2"/>
        <v/>
      </c>
    </row>
    <row r="177" spans="2:15" ht="14" x14ac:dyDescent="0.15">
      <c r="B177" s="107" t="str">
        <f>IF(AND(Data!$N$11=1,Data!B173&lt;&gt;""),Data!B173,IF(AND(Data!$N$11=2,Data!C173&lt;&gt;""),Data!C173,IF(AND(Data!$N$11=3,Data!D173&lt;&gt;""),Data!D173,IF(AND(Data!$N$11=4,Data!E173&lt;&gt;""),Data!E173,IF(AND(Data!$N$11=5,Data!F173&lt;&gt;""),Data!F173,IF(AND(Data!$N$11=6,Data!G173&lt;&gt;""),Data!G173,IF(AND(Data!$N$11=7,Data!H173&lt;&gt;""),Data!H173,IF(AND(Data!$N$11=8,Data!I173&lt;&gt;""),Data!I173,IF(AND(Data!$N$11=9,Data!J173&lt;&gt;""),Data!J173,IF(AND(Data!$N$11=10,Data!K173&lt;&gt;""),Data!K173,""))))))))))</f>
        <v/>
      </c>
      <c r="C177" s="107" t="str">
        <f>IF(AND(Data!$N$12=1,Data!B173&lt;&gt;""),Data!B173,IF(AND(Data!$N$12=2,Data!C173&lt;&gt;""),Data!C173,IF(AND(Data!$N$12=3,Data!D173&lt;&gt;""),Data!D173,IF(AND(Data!$N$12=4,Data!E173&lt;&gt;""),Data!E173,IF(AND(Data!$N$12=5,Data!F173&lt;&gt;""),Data!F173,IF(AND(Data!$N$12=6,Data!G173&lt;&gt;""),Data!G173,IF(AND(Data!$N$12=7,Data!H173&lt;&gt;""),Data!H173,IF(AND(Data!$N$12=8,Data!I173&lt;&gt;""),Data!I173,IF(AND(Data!$N$12=9,Data!J173&lt;&gt;""),Data!J173,IF(AND(Data!$N$12=10,Data!K173&lt;&gt;""),Data!K173,""))))))))))</f>
        <v/>
      </c>
      <c r="D177" s="97" t="str">
        <f t="shared" si="2"/>
        <v/>
      </c>
      <c r="O177" s="1"/>
    </row>
    <row r="178" spans="2:15" ht="14" x14ac:dyDescent="0.15">
      <c r="B178" s="107" t="str">
        <f>IF(AND(Data!$N$11=1,Data!B174&lt;&gt;""),Data!B174,IF(AND(Data!$N$11=2,Data!C174&lt;&gt;""),Data!C174,IF(AND(Data!$N$11=3,Data!D174&lt;&gt;""),Data!D174,IF(AND(Data!$N$11=4,Data!E174&lt;&gt;""),Data!E174,IF(AND(Data!$N$11=5,Data!F174&lt;&gt;""),Data!F174,IF(AND(Data!$N$11=6,Data!G174&lt;&gt;""),Data!G174,IF(AND(Data!$N$11=7,Data!H174&lt;&gt;""),Data!H174,IF(AND(Data!$N$11=8,Data!I174&lt;&gt;""),Data!I174,IF(AND(Data!$N$11=9,Data!J174&lt;&gt;""),Data!J174,IF(AND(Data!$N$11=10,Data!K174&lt;&gt;""),Data!K174,""))))))))))</f>
        <v/>
      </c>
      <c r="C178" s="107" t="str">
        <f>IF(AND(Data!$N$12=1,Data!B174&lt;&gt;""),Data!B174,IF(AND(Data!$N$12=2,Data!C174&lt;&gt;""),Data!C174,IF(AND(Data!$N$12=3,Data!D174&lt;&gt;""),Data!D174,IF(AND(Data!$N$12=4,Data!E174&lt;&gt;""),Data!E174,IF(AND(Data!$N$12=5,Data!F174&lt;&gt;""),Data!F174,IF(AND(Data!$N$12=6,Data!G174&lt;&gt;""),Data!G174,IF(AND(Data!$N$12=7,Data!H174&lt;&gt;""),Data!H174,IF(AND(Data!$N$12=8,Data!I174&lt;&gt;""),Data!I174,IF(AND(Data!$N$12=9,Data!J174&lt;&gt;""),Data!J174,IF(AND(Data!$N$12=10,Data!K174&lt;&gt;""),Data!K174,""))))))))))</f>
        <v/>
      </c>
      <c r="D178" s="97" t="str">
        <f t="shared" si="2"/>
        <v/>
      </c>
    </row>
    <row r="179" spans="2:15" ht="14" x14ac:dyDescent="0.15">
      <c r="B179" s="107" t="str">
        <f>IF(AND(Data!$N$11=1,Data!B175&lt;&gt;""),Data!B175,IF(AND(Data!$N$11=2,Data!C175&lt;&gt;""),Data!C175,IF(AND(Data!$N$11=3,Data!D175&lt;&gt;""),Data!D175,IF(AND(Data!$N$11=4,Data!E175&lt;&gt;""),Data!E175,IF(AND(Data!$N$11=5,Data!F175&lt;&gt;""),Data!F175,IF(AND(Data!$N$11=6,Data!G175&lt;&gt;""),Data!G175,IF(AND(Data!$N$11=7,Data!H175&lt;&gt;""),Data!H175,IF(AND(Data!$N$11=8,Data!I175&lt;&gt;""),Data!I175,IF(AND(Data!$N$11=9,Data!J175&lt;&gt;""),Data!J175,IF(AND(Data!$N$11=10,Data!K175&lt;&gt;""),Data!K175,""))))))))))</f>
        <v/>
      </c>
      <c r="C179" s="107" t="str">
        <f>IF(AND(Data!$N$12=1,Data!B175&lt;&gt;""),Data!B175,IF(AND(Data!$N$12=2,Data!C175&lt;&gt;""),Data!C175,IF(AND(Data!$N$12=3,Data!D175&lt;&gt;""),Data!D175,IF(AND(Data!$N$12=4,Data!E175&lt;&gt;""),Data!E175,IF(AND(Data!$N$12=5,Data!F175&lt;&gt;""),Data!F175,IF(AND(Data!$N$12=6,Data!G175&lt;&gt;""),Data!G175,IF(AND(Data!$N$12=7,Data!H175&lt;&gt;""),Data!H175,IF(AND(Data!$N$12=8,Data!I175&lt;&gt;""),Data!I175,IF(AND(Data!$N$12=9,Data!J175&lt;&gt;""),Data!J175,IF(AND(Data!$N$12=10,Data!K175&lt;&gt;""),Data!K175,""))))))))))</f>
        <v/>
      </c>
      <c r="D179" s="97" t="str">
        <f t="shared" si="2"/>
        <v/>
      </c>
    </row>
    <row r="180" spans="2:15" ht="14" x14ac:dyDescent="0.15">
      <c r="B180" s="107" t="str">
        <f>IF(AND(Data!$N$11=1,Data!B176&lt;&gt;""),Data!B176,IF(AND(Data!$N$11=2,Data!C176&lt;&gt;""),Data!C176,IF(AND(Data!$N$11=3,Data!D176&lt;&gt;""),Data!D176,IF(AND(Data!$N$11=4,Data!E176&lt;&gt;""),Data!E176,IF(AND(Data!$N$11=5,Data!F176&lt;&gt;""),Data!F176,IF(AND(Data!$N$11=6,Data!G176&lt;&gt;""),Data!G176,IF(AND(Data!$N$11=7,Data!H176&lt;&gt;""),Data!H176,IF(AND(Data!$N$11=8,Data!I176&lt;&gt;""),Data!I176,IF(AND(Data!$N$11=9,Data!J176&lt;&gt;""),Data!J176,IF(AND(Data!$N$11=10,Data!K176&lt;&gt;""),Data!K176,""))))))))))</f>
        <v/>
      </c>
      <c r="C180" s="107" t="str">
        <f>IF(AND(Data!$N$12=1,Data!B176&lt;&gt;""),Data!B176,IF(AND(Data!$N$12=2,Data!C176&lt;&gt;""),Data!C176,IF(AND(Data!$N$12=3,Data!D176&lt;&gt;""),Data!D176,IF(AND(Data!$N$12=4,Data!E176&lt;&gt;""),Data!E176,IF(AND(Data!$N$12=5,Data!F176&lt;&gt;""),Data!F176,IF(AND(Data!$N$12=6,Data!G176&lt;&gt;""),Data!G176,IF(AND(Data!$N$12=7,Data!H176&lt;&gt;""),Data!H176,IF(AND(Data!$N$12=8,Data!I176&lt;&gt;""),Data!I176,IF(AND(Data!$N$12=9,Data!J176&lt;&gt;""),Data!J176,IF(AND(Data!$N$12=10,Data!K176&lt;&gt;""),Data!K176,""))))))))))</f>
        <v/>
      </c>
      <c r="D180" s="97" t="str">
        <f t="shared" si="2"/>
        <v/>
      </c>
      <c r="O180" s="1"/>
    </row>
    <row r="181" spans="2:15" ht="14" x14ac:dyDescent="0.15">
      <c r="B181" s="107" t="str">
        <f>IF(AND(Data!$N$11=1,Data!B177&lt;&gt;""),Data!B177,IF(AND(Data!$N$11=2,Data!C177&lt;&gt;""),Data!C177,IF(AND(Data!$N$11=3,Data!D177&lt;&gt;""),Data!D177,IF(AND(Data!$N$11=4,Data!E177&lt;&gt;""),Data!E177,IF(AND(Data!$N$11=5,Data!F177&lt;&gt;""),Data!F177,IF(AND(Data!$N$11=6,Data!G177&lt;&gt;""),Data!G177,IF(AND(Data!$N$11=7,Data!H177&lt;&gt;""),Data!H177,IF(AND(Data!$N$11=8,Data!I177&lt;&gt;""),Data!I177,IF(AND(Data!$N$11=9,Data!J177&lt;&gt;""),Data!J177,IF(AND(Data!$N$11=10,Data!K177&lt;&gt;""),Data!K177,""))))))))))</f>
        <v/>
      </c>
      <c r="C181" s="107" t="str">
        <f>IF(AND(Data!$N$12=1,Data!B177&lt;&gt;""),Data!B177,IF(AND(Data!$N$12=2,Data!C177&lt;&gt;""),Data!C177,IF(AND(Data!$N$12=3,Data!D177&lt;&gt;""),Data!D177,IF(AND(Data!$N$12=4,Data!E177&lt;&gt;""),Data!E177,IF(AND(Data!$N$12=5,Data!F177&lt;&gt;""),Data!F177,IF(AND(Data!$N$12=6,Data!G177&lt;&gt;""),Data!G177,IF(AND(Data!$N$12=7,Data!H177&lt;&gt;""),Data!H177,IF(AND(Data!$N$12=8,Data!I177&lt;&gt;""),Data!I177,IF(AND(Data!$N$12=9,Data!J177&lt;&gt;""),Data!J177,IF(AND(Data!$N$12=10,Data!K177&lt;&gt;""),Data!K177,""))))))))))</f>
        <v/>
      </c>
      <c r="D181" s="97" t="str">
        <f t="shared" si="2"/>
        <v/>
      </c>
    </row>
    <row r="182" spans="2:15" ht="14" x14ac:dyDescent="0.15">
      <c r="B182" s="107" t="str">
        <f>IF(AND(Data!$N$11=1,Data!B178&lt;&gt;""),Data!B178,IF(AND(Data!$N$11=2,Data!C178&lt;&gt;""),Data!C178,IF(AND(Data!$N$11=3,Data!D178&lt;&gt;""),Data!D178,IF(AND(Data!$N$11=4,Data!E178&lt;&gt;""),Data!E178,IF(AND(Data!$N$11=5,Data!F178&lt;&gt;""),Data!F178,IF(AND(Data!$N$11=6,Data!G178&lt;&gt;""),Data!G178,IF(AND(Data!$N$11=7,Data!H178&lt;&gt;""),Data!H178,IF(AND(Data!$N$11=8,Data!I178&lt;&gt;""),Data!I178,IF(AND(Data!$N$11=9,Data!J178&lt;&gt;""),Data!J178,IF(AND(Data!$N$11=10,Data!K178&lt;&gt;""),Data!K178,""))))))))))</f>
        <v/>
      </c>
      <c r="C182" s="107" t="str">
        <f>IF(AND(Data!$N$12=1,Data!B178&lt;&gt;""),Data!B178,IF(AND(Data!$N$12=2,Data!C178&lt;&gt;""),Data!C178,IF(AND(Data!$N$12=3,Data!D178&lt;&gt;""),Data!D178,IF(AND(Data!$N$12=4,Data!E178&lt;&gt;""),Data!E178,IF(AND(Data!$N$12=5,Data!F178&lt;&gt;""),Data!F178,IF(AND(Data!$N$12=6,Data!G178&lt;&gt;""),Data!G178,IF(AND(Data!$N$12=7,Data!H178&lt;&gt;""),Data!H178,IF(AND(Data!$N$12=8,Data!I178&lt;&gt;""),Data!I178,IF(AND(Data!$N$12=9,Data!J178&lt;&gt;""),Data!J178,IF(AND(Data!$N$12=10,Data!K178&lt;&gt;""),Data!K178,""))))))))))</f>
        <v/>
      </c>
      <c r="D182" s="97" t="str">
        <f t="shared" si="2"/>
        <v/>
      </c>
    </row>
    <row r="183" spans="2:15" ht="14" x14ac:dyDescent="0.15">
      <c r="B183" s="107" t="str">
        <f>IF(AND(Data!$N$11=1,Data!B179&lt;&gt;""),Data!B179,IF(AND(Data!$N$11=2,Data!C179&lt;&gt;""),Data!C179,IF(AND(Data!$N$11=3,Data!D179&lt;&gt;""),Data!D179,IF(AND(Data!$N$11=4,Data!E179&lt;&gt;""),Data!E179,IF(AND(Data!$N$11=5,Data!F179&lt;&gt;""),Data!F179,IF(AND(Data!$N$11=6,Data!G179&lt;&gt;""),Data!G179,IF(AND(Data!$N$11=7,Data!H179&lt;&gt;""),Data!H179,IF(AND(Data!$N$11=8,Data!I179&lt;&gt;""),Data!I179,IF(AND(Data!$N$11=9,Data!J179&lt;&gt;""),Data!J179,IF(AND(Data!$N$11=10,Data!K179&lt;&gt;""),Data!K179,""))))))))))</f>
        <v/>
      </c>
      <c r="C183" s="107" t="str">
        <f>IF(AND(Data!$N$12=1,Data!B179&lt;&gt;""),Data!B179,IF(AND(Data!$N$12=2,Data!C179&lt;&gt;""),Data!C179,IF(AND(Data!$N$12=3,Data!D179&lt;&gt;""),Data!D179,IF(AND(Data!$N$12=4,Data!E179&lt;&gt;""),Data!E179,IF(AND(Data!$N$12=5,Data!F179&lt;&gt;""),Data!F179,IF(AND(Data!$N$12=6,Data!G179&lt;&gt;""),Data!G179,IF(AND(Data!$N$12=7,Data!H179&lt;&gt;""),Data!H179,IF(AND(Data!$N$12=8,Data!I179&lt;&gt;""),Data!I179,IF(AND(Data!$N$12=9,Data!J179&lt;&gt;""),Data!J179,IF(AND(Data!$N$12=10,Data!K179&lt;&gt;""),Data!K179,""))))))))))</f>
        <v/>
      </c>
      <c r="D183" s="97" t="str">
        <f t="shared" si="2"/>
        <v/>
      </c>
      <c r="O183" s="1"/>
    </row>
    <row r="184" spans="2:15" ht="14" x14ac:dyDescent="0.15">
      <c r="B184" s="107" t="str">
        <f>IF(AND(Data!$N$11=1,Data!B180&lt;&gt;""),Data!B180,IF(AND(Data!$N$11=2,Data!C180&lt;&gt;""),Data!C180,IF(AND(Data!$N$11=3,Data!D180&lt;&gt;""),Data!D180,IF(AND(Data!$N$11=4,Data!E180&lt;&gt;""),Data!E180,IF(AND(Data!$N$11=5,Data!F180&lt;&gt;""),Data!F180,IF(AND(Data!$N$11=6,Data!G180&lt;&gt;""),Data!G180,IF(AND(Data!$N$11=7,Data!H180&lt;&gt;""),Data!H180,IF(AND(Data!$N$11=8,Data!I180&lt;&gt;""),Data!I180,IF(AND(Data!$N$11=9,Data!J180&lt;&gt;""),Data!J180,IF(AND(Data!$N$11=10,Data!K180&lt;&gt;""),Data!K180,""))))))))))</f>
        <v/>
      </c>
      <c r="C184" s="107" t="str">
        <f>IF(AND(Data!$N$12=1,Data!B180&lt;&gt;""),Data!B180,IF(AND(Data!$N$12=2,Data!C180&lt;&gt;""),Data!C180,IF(AND(Data!$N$12=3,Data!D180&lt;&gt;""),Data!D180,IF(AND(Data!$N$12=4,Data!E180&lt;&gt;""),Data!E180,IF(AND(Data!$N$12=5,Data!F180&lt;&gt;""),Data!F180,IF(AND(Data!$N$12=6,Data!G180&lt;&gt;""),Data!G180,IF(AND(Data!$N$12=7,Data!H180&lt;&gt;""),Data!H180,IF(AND(Data!$N$12=8,Data!I180&lt;&gt;""),Data!I180,IF(AND(Data!$N$12=9,Data!J180&lt;&gt;""),Data!J180,IF(AND(Data!$N$12=10,Data!K180&lt;&gt;""),Data!K180,""))))))))))</f>
        <v/>
      </c>
      <c r="D184" s="97" t="str">
        <f t="shared" si="2"/>
        <v/>
      </c>
    </row>
    <row r="185" spans="2:15" ht="14" x14ac:dyDescent="0.15">
      <c r="B185" s="107" t="str">
        <f>IF(AND(Data!$N$11=1,Data!B181&lt;&gt;""),Data!B181,IF(AND(Data!$N$11=2,Data!C181&lt;&gt;""),Data!C181,IF(AND(Data!$N$11=3,Data!D181&lt;&gt;""),Data!D181,IF(AND(Data!$N$11=4,Data!E181&lt;&gt;""),Data!E181,IF(AND(Data!$N$11=5,Data!F181&lt;&gt;""),Data!F181,IF(AND(Data!$N$11=6,Data!G181&lt;&gt;""),Data!G181,IF(AND(Data!$N$11=7,Data!H181&lt;&gt;""),Data!H181,IF(AND(Data!$N$11=8,Data!I181&lt;&gt;""),Data!I181,IF(AND(Data!$N$11=9,Data!J181&lt;&gt;""),Data!J181,IF(AND(Data!$N$11=10,Data!K181&lt;&gt;""),Data!K181,""))))))))))</f>
        <v/>
      </c>
      <c r="C185" s="107" t="str">
        <f>IF(AND(Data!$N$12=1,Data!B181&lt;&gt;""),Data!B181,IF(AND(Data!$N$12=2,Data!C181&lt;&gt;""),Data!C181,IF(AND(Data!$N$12=3,Data!D181&lt;&gt;""),Data!D181,IF(AND(Data!$N$12=4,Data!E181&lt;&gt;""),Data!E181,IF(AND(Data!$N$12=5,Data!F181&lt;&gt;""),Data!F181,IF(AND(Data!$N$12=6,Data!G181&lt;&gt;""),Data!G181,IF(AND(Data!$N$12=7,Data!H181&lt;&gt;""),Data!H181,IF(AND(Data!$N$12=8,Data!I181&lt;&gt;""),Data!I181,IF(AND(Data!$N$12=9,Data!J181&lt;&gt;""),Data!J181,IF(AND(Data!$N$12=10,Data!K181&lt;&gt;""),Data!K181,""))))))))))</f>
        <v/>
      </c>
      <c r="D185" s="97" t="str">
        <f t="shared" si="2"/>
        <v/>
      </c>
    </row>
    <row r="186" spans="2:15" ht="14" x14ac:dyDescent="0.15">
      <c r="B186" s="107" t="str">
        <f>IF(AND(Data!$N$11=1,Data!B182&lt;&gt;""),Data!B182,IF(AND(Data!$N$11=2,Data!C182&lt;&gt;""),Data!C182,IF(AND(Data!$N$11=3,Data!D182&lt;&gt;""),Data!D182,IF(AND(Data!$N$11=4,Data!E182&lt;&gt;""),Data!E182,IF(AND(Data!$N$11=5,Data!F182&lt;&gt;""),Data!F182,IF(AND(Data!$N$11=6,Data!G182&lt;&gt;""),Data!G182,IF(AND(Data!$N$11=7,Data!H182&lt;&gt;""),Data!H182,IF(AND(Data!$N$11=8,Data!I182&lt;&gt;""),Data!I182,IF(AND(Data!$N$11=9,Data!J182&lt;&gt;""),Data!J182,IF(AND(Data!$N$11=10,Data!K182&lt;&gt;""),Data!K182,""))))))))))</f>
        <v/>
      </c>
      <c r="C186" s="107" t="str">
        <f>IF(AND(Data!$N$12=1,Data!B182&lt;&gt;""),Data!B182,IF(AND(Data!$N$12=2,Data!C182&lt;&gt;""),Data!C182,IF(AND(Data!$N$12=3,Data!D182&lt;&gt;""),Data!D182,IF(AND(Data!$N$12=4,Data!E182&lt;&gt;""),Data!E182,IF(AND(Data!$N$12=5,Data!F182&lt;&gt;""),Data!F182,IF(AND(Data!$N$12=6,Data!G182&lt;&gt;""),Data!G182,IF(AND(Data!$N$12=7,Data!H182&lt;&gt;""),Data!H182,IF(AND(Data!$N$12=8,Data!I182&lt;&gt;""),Data!I182,IF(AND(Data!$N$12=9,Data!J182&lt;&gt;""),Data!J182,IF(AND(Data!$N$12=10,Data!K182&lt;&gt;""),Data!K182,""))))))))))</f>
        <v/>
      </c>
      <c r="D186" s="97" t="str">
        <f t="shared" si="2"/>
        <v/>
      </c>
      <c r="O186" s="1"/>
    </row>
    <row r="187" spans="2:15" ht="14" x14ac:dyDescent="0.15">
      <c r="B187" s="107" t="str">
        <f>IF(AND(Data!$N$11=1,Data!B183&lt;&gt;""),Data!B183,IF(AND(Data!$N$11=2,Data!C183&lt;&gt;""),Data!C183,IF(AND(Data!$N$11=3,Data!D183&lt;&gt;""),Data!D183,IF(AND(Data!$N$11=4,Data!E183&lt;&gt;""),Data!E183,IF(AND(Data!$N$11=5,Data!F183&lt;&gt;""),Data!F183,IF(AND(Data!$N$11=6,Data!G183&lt;&gt;""),Data!G183,IF(AND(Data!$N$11=7,Data!H183&lt;&gt;""),Data!H183,IF(AND(Data!$N$11=8,Data!I183&lt;&gt;""),Data!I183,IF(AND(Data!$N$11=9,Data!J183&lt;&gt;""),Data!J183,IF(AND(Data!$N$11=10,Data!K183&lt;&gt;""),Data!K183,""))))))))))</f>
        <v/>
      </c>
      <c r="C187" s="107" t="str">
        <f>IF(AND(Data!$N$12=1,Data!B183&lt;&gt;""),Data!B183,IF(AND(Data!$N$12=2,Data!C183&lt;&gt;""),Data!C183,IF(AND(Data!$N$12=3,Data!D183&lt;&gt;""),Data!D183,IF(AND(Data!$N$12=4,Data!E183&lt;&gt;""),Data!E183,IF(AND(Data!$N$12=5,Data!F183&lt;&gt;""),Data!F183,IF(AND(Data!$N$12=6,Data!G183&lt;&gt;""),Data!G183,IF(AND(Data!$N$12=7,Data!H183&lt;&gt;""),Data!H183,IF(AND(Data!$N$12=8,Data!I183&lt;&gt;""),Data!I183,IF(AND(Data!$N$12=9,Data!J183&lt;&gt;""),Data!J183,IF(AND(Data!$N$12=10,Data!K183&lt;&gt;""),Data!K183,""))))))))))</f>
        <v/>
      </c>
      <c r="D187" s="97" t="str">
        <f t="shared" si="2"/>
        <v/>
      </c>
    </row>
    <row r="188" spans="2:15" ht="14" x14ac:dyDescent="0.15">
      <c r="B188" s="107" t="str">
        <f>IF(AND(Data!$N$11=1,Data!B184&lt;&gt;""),Data!B184,IF(AND(Data!$N$11=2,Data!C184&lt;&gt;""),Data!C184,IF(AND(Data!$N$11=3,Data!D184&lt;&gt;""),Data!D184,IF(AND(Data!$N$11=4,Data!E184&lt;&gt;""),Data!E184,IF(AND(Data!$N$11=5,Data!F184&lt;&gt;""),Data!F184,IF(AND(Data!$N$11=6,Data!G184&lt;&gt;""),Data!G184,IF(AND(Data!$N$11=7,Data!H184&lt;&gt;""),Data!H184,IF(AND(Data!$N$11=8,Data!I184&lt;&gt;""),Data!I184,IF(AND(Data!$N$11=9,Data!J184&lt;&gt;""),Data!J184,IF(AND(Data!$N$11=10,Data!K184&lt;&gt;""),Data!K184,""))))))))))</f>
        <v/>
      </c>
      <c r="C188" s="107" t="str">
        <f>IF(AND(Data!$N$12=1,Data!B184&lt;&gt;""),Data!B184,IF(AND(Data!$N$12=2,Data!C184&lt;&gt;""),Data!C184,IF(AND(Data!$N$12=3,Data!D184&lt;&gt;""),Data!D184,IF(AND(Data!$N$12=4,Data!E184&lt;&gt;""),Data!E184,IF(AND(Data!$N$12=5,Data!F184&lt;&gt;""),Data!F184,IF(AND(Data!$N$12=6,Data!G184&lt;&gt;""),Data!G184,IF(AND(Data!$N$12=7,Data!H184&lt;&gt;""),Data!H184,IF(AND(Data!$N$12=8,Data!I184&lt;&gt;""),Data!I184,IF(AND(Data!$N$12=9,Data!J184&lt;&gt;""),Data!J184,IF(AND(Data!$N$12=10,Data!K184&lt;&gt;""),Data!K184,""))))))))))</f>
        <v/>
      </c>
      <c r="D188" s="97" t="str">
        <f t="shared" si="2"/>
        <v/>
      </c>
    </row>
    <row r="189" spans="2:15" ht="14" x14ac:dyDescent="0.15">
      <c r="B189" s="107" t="str">
        <f>IF(AND(Data!$N$11=1,Data!B185&lt;&gt;""),Data!B185,IF(AND(Data!$N$11=2,Data!C185&lt;&gt;""),Data!C185,IF(AND(Data!$N$11=3,Data!D185&lt;&gt;""),Data!D185,IF(AND(Data!$N$11=4,Data!E185&lt;&gt;""),Data!E185,IF(AND(Data!$N$11=5,Data!F185&lt;&gt;""),Data!F185,IF(AND(Data!$N$11=6,Data!G185&lt;&gt;""),Data!G185,IF(AND(Data!$N$11=7,Data!H185&lt;&gt;""),Data!H185,IF(AND(Data!$N$11=8,Data!I185&lt;&gt;""),Data!I185,IF(AND(Data!$N$11=9,Data!J185&lt;&gt;""),Data!J185,IF(AND(Data!$N$11=10,Data!K185&lt;&gt;""),Data!K185,""))))))))))</f>
        <v/>
      </c>
      <c r="C189" s="107" t="str">
        <f>IF(AND(Data!$N$12=1,Data!B185&lt;&gt;""),Data!B185,IF(AND(Data!$N$12=2,Data!C185&lt;&gt;""),Data!C185,IF(AND(Data!$N$12=3,Data!D185&lt;&gt;""),Data!D185,IF(AND(Data!$N$12=4,Data!E185&lt;&gt;""),Data!E185,IF(AND(Data!$N$12=5,Data!F185&lt;&gt;""),Data!F185,IF(AND(Data!$N$12=6,Data!G185&lt;&gt;""),Data!G185,IF(AND(Data!$N$12=7,Data!H185&lt;&gt;""),Data!H185,IF(AND(Data!$N$12=8,Data!I185&lt;&gt;""),Data!I185,IF(AND(Data!$N$12=9,Data!J185&lt;&gt;""),Data!J185,IF(AND(Data!$N$12=10,Data!K185&lt;&gt;""),Data!K185,""))))))))))</f>
        <v/>
      </c>
      <c r="D189" s="97" t="str">
        <f t="shared" si="2"/>
        <v/>
      </c>
      <c r="O189" s="1"/>
    </row>
    <row r="190" spans="2:15" ht="14" x14ac:dyDescent="0.15">
      <c r="B190" s="107" t="str">
        <f>IF(AND(Data!$N$11=1,Data!B186&lt;&gt;""),Data!B186,IF(AND(Data!$N$11=2,Data!C186&lt;&gt;""),Data!C186,IF(AND(Data!$N$11=3,Data!D186&lt;&gt;""),Data!D186,IF(AND(Data!$N$11=4,Data!E186&lt;&gt;""),Data!E186,IF(AND(Data!$N$11=5,Data!F186&lt;&gt;""),Data!F186,IF(AND(Data!$N$11=6,Data!G186&lt;&gt;""),Data!G186,IF(AND(Data!$N$11=7,Data!H186&lt;&gt;""),Data!H186,IF(AND(Data!$N$11=8,Data!I186&lt;&gt;""),Data!I186,IF(AND(Data!$N$11=9,Data!J186&lt;&gt;""),Data!J186,IF(AND(Data!$N$11=10,Data!K186&lt;&gt;""),Data!K186,""))))))))))</f>
        <v/>
      </c>
      <c r="C190" s="107" t="str">
        <f>IF(AND(Data!$N$12=1,Data!B186&lt;&gt;""),Data!B186,IF(AND(Data!$N$12=2,Data!C186&lt;&gt;""),Data!C186,IF(AND(Data!$N$12=3,Data!D186&lt;&gt;""),Data!D186,IF(AND(Data!$N$12=4,Data!E186&lt;&gt;""),Data!E186,IF(AND(Data!$N$12=5,Data!F186&lt;&gt;""),Data!F186,IF(AND(Data!$N$12=6,Data!G186&lt;&gt;""),Data!G186,IF(AND(Data!$N$12=7,Data!H186&lt;&gt;""),Data!H186,IF(AND(Data!$N$12=8,Data!I186&lt;&gt;""),Data!I186,IF(AND(Data!$N$12=9,Data!J186&lt;&gt;""),Data!J186,IF(AND(Data!$N$12=10,Data!K186&lt;&gt;""),Data!K186,""))))))))))</f>
        <v/>
      </c>
      <c r="D190" s="97" t="str">
        <f t="shared" si="2"/>
        <v/>
      </c>
    </row>
    <row r="191" spans="2:15" ht="14" x14ac:dyDescent="0.15">
      <c r="B191" s="107" t="str">
        <f>IF(AND(Data!$N$11=1,Data!B187&lt;&gt;""),Data!B187,IF(AND(Data!$N$11=2,Data!C187&lt;&gt;""),Data!C187,IF(AND(Data!$N$11=3,Data!D187&lt;&gt;""),Data!D187,IF(AND(Data!$N$11=4,Data!E187&lt;&gt;""),Data!E187,IF(AND(Data!$N$11=5,Data!F187&lt;&gt;""),Data!F187,IF(AND(Data!$N$11=6,Data!G187&lt;&gt;""),Data!G187,IF(AND(Data!$N$11=7,Data!H187&lt;&gt;""),Data!H187,IF(AND(Data!$N$11=8,Data!I187&lt;&gt;""),Data!I187,IF(AND(Data!$N$11=9,Data!J187&lt;&gt;""),Data!J187,IF(AND(Data!$N$11=10,Data!K187&lt;&gt;""),Data!K187,""))))))))))</f>
        <v/>
      </c>
      <c r="C191" s="107" t="str">
        <f>IF(AND(Data!$N$12=1,Data!B187&lt;&gt;""),Data!B187,IF(AND(Data!$N$12=2,Data!C187&lt;&gt;""),Data!C187,IF(AND(Data!$N$12=3,Data!D187&lt;&gt;""),Data!D187,IF(AND(Data!$N$12=4,Data!E187&lt;&gt;""),Data!E187,IF(AND(Data!$N$12=5,Data!F187&lt;&gt;""),Data!F187,IF(AND(Data!$N$12=6,Data!G187&lt;&gt;""),Data!G187,IF(AND(Data!$N$12=7,Data!H187&lt;&gt;""),Data!H187,IF(AND(Data!$N$12=8,Data!I187&lt;&gt;""),Data!I187,IF(AND(Data!$N$12=9,Data!J187&lt;&gt;""),Data!J187,IF(AND(Data!$N$12=10,Data!K187&lt;&gt;""),Data!K187,""))))))))))</f>
        <v/>
      </c>
      <c r="D191" s="97" t="str">
        <f t="shared" si="2"/>
        <v/>
      </c>
    </row>
    <row r="192" spans="2:15" ht="14" x14ac:dyDescent="0.15">
      <c r="B192" s="107" t="str">
        <f>IF(AND(Data!$N$11=1,Data!B188&lt;&gt;""),Data!B188,IF(AND(Data!$N$11=2,Data!C188&lt;&gt;""),Data!C188,IF(AND(Data!$N$11=3,Data!D188&lt;&gt;""),Data!D188,IF(AND(Data!$N$11=4,Data!E188&lt;&gt;""),Data!E188,IF(AND(Data!$N$11=5,Data!F188&lt;&gt;""),Data!F188,IF(AND(Data!$N$11=6,Data!G188&lt;&gt;""),Data!G188,IF(AND(Data!$N$11=7,Data!H188&lt;&gt;""),Data!H188,IF(AND(Data!$N$11=8,Data!I188&lt;&gt;""),Data!I188,IF(AND(Data!$N$11=9,Data!J188&lt;&gt;""),Data!J188,IF(AND(Data!$N$11=10,Data!K188&lt;&gt;""),Data!K188,""))))))))))</f>
        <v/>
      </c>
      <c r="C192" s="107" t="str">
        <f>IF(AND(Data!$N$12=1,Data!B188&lt;&gt;""),Data!B188,IF(AND(Data!$N$12=2,Data!C188&lt;&gt;""),Data!C188,IF(AND(Data!$N$12=3,Data!D188&lt;&gt;""),Data!D188,IF(AND(Data!$N$12=4,Data!E188&lt;&gt;""),Data!E188,IF(AND(Data!$N$12=5,Data!F188&lt;&gt;""),Data!F188,IF(AND(Data!$N$12=6,Data!G188&lt;&gt;""),Data!G188,IF(AND(Data!$N$12=7,Data!H188&lt;&gt;""),Data!H188,IF(AND(Data!$N$12=8,Data!I188&lt;&gt;""),Data!I188,IF(AND(Data!$N$12=9,Data!J188&lt;&gt;""),Data!J188,IF(AND(Data!$N$12=10,Data!K188&lt;&gt;""),Data!K188,""))))))))))</f>
        <v/>
      </c>
      <c r="D192" s="97" t="str">
        <f t="shared" si="2"/>
        <v/>
      </c>
      <c r="O192" s="1"/>
    </row>
    <row r="193" spans="2:15" ht="14" x14ac:dyDescent="0.15">
      <c r="B193" s="107" t="str">
        <f>IF(AND(Data!$N$11=1,Data!B189&lt;&gt;""),Data!B189,IF(AND(Data!$N$11=2,Data!C189&lt;&gt;""),Data!C189,IF(AND(Data!$N$11=3,Data!D189&lt;&gt;""),Data!D189,IF(AND(Data!$N$11=4,Data!E189&lt;&gt;""),Data!E189,IF(AND(Data!$N$11=5,Data!F189&lt;&gt;""),Data!F189,IF(AND(Data!$N$11=6,Data!G189&lt;&gt;""),Data!G189,IF(AND(Data!$N$11=7,Data!H189&lt;&gt;""),Data!H189,IF(AND(Data!$N$11=8,Data!I189&lt;&gt;""),Data!I189,IF(AND(Data!$N$11=9,Data!J189&lt;&gt;""),Data!J189,IF(AND(Data!$N$11=10,Data!K189&lt;&gt;""),Data!K189,""))))))))))</f>
        <v/>
      </c>
      <c r="C193" s="107" t="str">
        <f>IF(AND(Data!$N$12=1,Data!B189&lt;&gt;""),Data!B189,IF(AND(Data!$N$12=2,Data!C189&lt;&gt;""),Data!C189,IF(AND(Data!$N$12=3,Data!D189&lt;&gt;""),Data!D189,IF(AND(Data!$N$12=4,Data!E189&lt;&gt;""),Data!E189,IF(AND(Data!$N$12=5,Data!F189&lt;&gt;""),Data!F189,IF(AND(Data!$N$12=6,Data!G189&lt;&gt;""),Data!G189,IF(AND(Data!$N$12=7,Data!H189&lt;&gt;""),Data!H189,IF(AND(Data!$N$12=8,Data!I189&lt;&gt;""),Data!I189,IF(AND(Data!$N$12=9,Data!J189&lt;&gt;""),Data!J189,IF(AND(Data!$N$12=10,Data!K189&lt;&gt;""),Data!K189,""))))))))))</f>
        <v/>
      </c>
      <c r="D193" s="97" t="str">
        <f t="shared" si="2"/>
        <v/>
      </c>
    </row>
    <row r="194" spans="2:15" ht="14" x14ac:dyDescent="0.15">
      <c r="B194" s="107" t="str">
        <f>IF(AND(Data!$N$11=1,Data!B190&lt;&gt;""),Data!B190,IF(AND(Data!$N$11=2,Data!C190&lt;&gt;""),Data!C190,IF(AND(Data!$N$11=3,Data!D190&lt;&gt;""),Data!D190,IF(AND(Data!$N$11=4,Data!E190&lt;&gt;""),Data!E190,IF(AND(Data!$N$11=5,Data!F190&lt;&gt;""),Data!F190,IF(AND(Data!$N$11=6,Data!G190&lt;&gt;""),Data!G190,IF(AND(Data!$N$11=7,Data!H190&lt;&gt;""),Data!H190,IF(AND(Data!$N$11=8,Data!I190&lt;&gt;""),Data!I190,IF(AND(Data!$N$11=9,Data!J190&lt;&gt;""),Data!J190,IF(AND(Data!$N$11=10,Data!K190&lt;&gt;""),Data!K190,""))))))))))</f>
        <v/>
      </c>
      <c r="C194" s="107" t="str">
        <f>IF(AND(Data!$N$12=1,Data!B190&lt;&gt;""),Data!B190,IF(AND(Data!$N$12=2,Data!C190&lt;&gt;""),Data!C190,IF(AND(Data!$N$12=3,Data!D190&lt;&gt;""),Data!D190,IF(AND(Data!$N$12=4,Data!E190&lt;&gt;""),Data!E190,IF(AND(Data!$N$12=5,Data!F190&lt;&gt;""),Data!F190,IF(AND(Data!$N$12=6,Data!G190&lt;&gt;""),Data!G190,IF(AND(Data!$N$12=7,Data!H190&lt;&gt;""),Data!H190,IF(AND(Data!$N$12=8,Data!I190&lt;&gt;""),Data!I190,IF(AND(Data!$N$12=9,Data!J190&lt;&gt;""),Data!J190,IF(AND(Data!$N$12=10,Data!K190&lt;&gt;""),Data!K190,""))))))))))</f>
        <v/>
      </c>
      <c r="D194" s="97" t="str">
        <f t="shared" si="2"/>
        <v/>
      </c>
    </row>
    <row r="195" spans="2:15" ht="14" x14ac:dyDescent="0.15">
      <c r="B195" s="107" t="str">
        <f>IF(AND(Data!$N$11=1,Data!B191&lt;&gt;""),Data!B191,IF(AND(Data!$N$11=2,Data!C191&lt;&gt;""),Data!C191,IF(AND(Data!$N$11=3,Data!D191&lt;&gt;""),Data!D191,IF(AND(Data!$N$11=4,Data!E191&lt;&gt;""),Data!E191,IF(AND(Data!$N$11=5,Data!F191&lt;&gt;""),Data!F191,IF(AND(Data!$N$11=6,Data!G191&lt;&gt;""),Data!G191,IF(AND(Data!$N$11=7,Data!H191&lt;&gt;""),Data!H191,IF(AND(Data!$N$11=8,Data!I191&lt;&gt;""),Data!I191,IF(AND(Data!$N$11=9,Data!J191&lt;&gt;""),Data!J191,IF(AND(Data!$N$11=10,Data!K191&lt;&gt;""),Data!K191,""))))))))))</f>
        <v/>
      </c>
      <c r="C195" s="107" t="str">
        <f>IF(AND(Data!$N$12=1,Data!B191&lt;&gt;""),Data!B191,IF(AND(Data!$N$12=2,Data!C191&lt;&gt;""),Data!C191,IF(AND(Data!$N$12=3,Data!D191&lt;&gt;""),Data!D191,IF(AND(Data!$N$12=4,Data!E191&lt;&gt;""),Data!E191,IF(AND(Data!$N$12=5,Data!F191&lt;&gt;""),Data!F191,IF(AND(Data!$N$12=6,Data!G191&lt;&gt;""),Data!G191,IF(AND(Data!$N$12=7,Data!H191&lt;&gt;""),Data!H191,IF(AND(Data!$N$12=8,Data!I191&lt;&gt;""),Data!I191,IF(AND(Data!$N$12=9,Data!J191&lt;&gt;""),Data!J191,IF(AND(Data!$N$12=10,Data!K191&lt;&gt;""),Data!K191,""))))))))))</f>
        <v/>
      </c>
      <c r="D195" s="97" t="str">
        <f t="shared" si="2"/>
        <v/>
      </c>
      <c r="O195" s="1"/>
    </row>
    <row r="196" spans="2:15" ht="14" x14ac:dyDescent="0.15">
      <c r="B196" s="107" t="str">
        <f>IF(AND(Data!$N$11=1,Data!B192&lt;&gt;""),Data!B192,IF(AND(Data!$N$11=2,Data!C192&lt;&gt;""),Data!C192,IF(AND(Data!$N$11=3,Data!D192&lt;&gt;""),Data!D192,IF(AND(Data!$N$11=4,Data!E192&lt;&gt;""),Data!E192,IF(AND(Data!$N$11=5,Data!F192&lt;&gt;""),Data!F192,IF(AND(Data!$N$11=6,Data!G192&lt;&gt;""),Data!G192,IF(AND(Data!$N$11=7,Data!H192&lt;&gt;""),Data!H192,IF(AND(Data!$N$11=8,Data!I192&lt;&gt;""),Data!I192,IF(AND(Data!$N$11=9,Data!J192&lt;&gt;""),Data!J192,IF(AND(Data!$N$11=10,Data!K192&lt;&gt;""),Data!K192,""))))))))))</f>
        <v/>
      </c>
      <c r="C196" s="107" t="str">
        <f>IF(AND(Data!$N$12=1,Data!B192&lt;&gt;""),Data!B192,IF(AND(Data!$N$12=2,Data!C192&lt;&gt;""),Data!C192,IF(AND(Data!$N$12=3,Data!D192&lt;&gt;""),Data!D192,IF(AND(Data!$N$12=4,Data!E192&lt;&gt;""),Data!E192,IF(AND(Data!$N$12=5,Data!F192&lt;&gt;""),Data!F192,IF(AND(Data!$N$12=6,Data!G192&lt;&gt;""),Data!G192,IF(AND(Data!$N$12=7,Data!H192&lt;&gt;""),Data!H192,IF(AND(Data!$N$12=8,Data!I192&lt;&gt;""),Data!I192,IF(AND(Data!$N$12=9,Data!J192&lt;&gt;""),Data!J192,IF(AND(Data!$N$12=10,Data!K192&lt;&gt;""),Data!K192,""))))))))))</f>
        <v/>
      </c>
      <c r="D196" s="97" t="str">
        <f t="shared" si="2"/>
        <v/>
      </c>
    </row>
    <row r="197" spans="2:15" ht="14" x14ac:dyDescent="0.15">
      <c r="B197" s="107" t="str">
        <f>IF(AND(Data!$N$11=1,Data!B193&lt;&gt;""),Data!B193,IF(AND(Data!$N$11=2,Data!C193&lt;&gt;""),Data!C193,IF(AND(Data!$N$11=3,Data!D193&lt;&gt;""),Data!D193,IF(AND(Data!$N$11=4,Data!E193&lt;&gt;""),Data!E193,IF(AND(Data!$N$11=5,Data!F193&lt;&gt;""),Data!F193,IF(AND(Data!$N$11=6,Data!G193&lt;&gt;""),Data!G193,IF(AND(Data!$N$11=7,Data!H193&lt;&gt;""),Data!H193,IF(AND(Data!$N$11=8,Data!I193&lt;&gt;""),Data!I193,IF(AND(Data!$N$11=9,Data!J193&lt;&gt;""),Data!J193,IF(AND(Data!$N$11=10,Data!K193&lt;&gt;""),Data!K193,""))))))))))</f>
        <v/>
      </c>
      <c r="C197" s="107" t="str">
        <f>IF(AND(Data!$N$12=1,Data!B193&lt;&gt;""),Data!B193,IF(AND(Data!$N$12=2,Data!C193&lt;&gt;""),Data!C193,IF(AND(Data!$N$12=3,Data!D193&lt;&gt;""),Data!D193,IF(AND(Data!$N$12=4,Data!E193&lt;&gt;""),Data!E193,IF(AND(Data!$N$12=5,Data!F193&lt;&gt;""),Data!F193,IF(AND(Data!$N$12=6,Data!G193&lt;&gt;""),Data!G193,IF(AND(Data!$N$12=7,Data!H193&lt;&gt;""),Data!H193,IF(AND(Data!$N$12=8,Data!I193&lt;&gt;""),Data!I193,IF(AND(Data!$N$12=9,Data!J193&lt;&gt;""),Data!J193,IF(AND(Data!$N$12=10,Data!K193&lt;&gt;""),Data!K193,""))))))))))</f>
        <v/>
      </c>
      <c r="D197" s="97" t="str">
        <f t="shared" si="2"/>
        <v/>
      </c>
    </row>
    <row r="198" spans="2:15" ht="14" x14ac:dyDescent="0.15">
      <c r="B198" s="107" t="str">
        <f>IF(AND(Data!$N$11=1,Data!B194&lt;&gt;""),Data!B194,IF(AND(Data!$N$11=2,Data!C194&lt;&gt;""),Data!C194,IF(AND(Data!$N$11=3,Data!D194&lt;&gt;""),Data!D194,IF(AND(Data!$N$11=4,Data!E194&lt;&gt;""),Data!E194,IF(AND(Data!$N$11=5,Data!F194&lt;&gt;""),Data!F194,IF(AND(Data!$N$11=6,Data!G194&lt;&gt;""),Data!G194,IF(AND(Data!$N$11=7,Data!H194&lt;&gt;""),Data!H194,IF(AND(Data!$N$11=8,Data!I194&lt;&gt;""),Data!I194,IF(AND(Data!$N$11=9,Data!J194&lt;&gt;""),Data!J194,IF(AND(Data!$N$11=10,Data!K194&lt;&gt;""),Data!K194,""))))))))))</f>
        <v/>
      </c>
      <c r="C198" s="107" t="str">
        <f>IF(AND(Data!$N$12=1,Data!B194&lt;&gt;""),Data!B194,IF(AND(Data!$N$12=2,Data!C194&lt;&gt;""),Data!C194,IF(AND(Data!$N$12=3,Data!D194&lt;&gt;""),Data!D194,IF(AND(Data!$N$12=4,Data!E194&lt;&gt;""),Data!E194,IF(AND(Data!$N$12=5,Data!F194&lt;&gt;""),Data!F194,IF(AND(Data!$N$12=6,Data!G194&lt;&gt;""),Data!G194,IF(AND(Data!$N$12=7,Data!H194&lt;&gt;""),Data!H194,IF(AND(Data!$N$12=8,Data!I194&lt;&gt;""),Data!I194,IF(AND(Data!$N$12=9,Data!J194&lt;&gt;""),Data!J194,IF(AND(Data!$N$12=10,Data!K194&lt;&gt;""),Data!K194,""))))))))))</f>
        <v/>
      </c>
      <c r="D198" s="97" t="str">
        <f t="shared" si="2"/>
        <v/>
      </c>
      <c r="O198" s="1"/>
    </row>
    <row r="199" spans="2:15" ht="14" x14ac:dyDescent="0.15">
      <c r="B199" s="107" t="str">
        <f>IF(AND(Data!$N$11=1,Data!B195&lt;&gt;""),Data!B195,IF(AND(Data!$N$11=2,Data!C195&lt;&gt;""),Data!C195,IF(AND(Data!$N$11=3,Data!D195&lt;&gt;""),Data!D195,IF(AND(Data!$N$11=4,Data!E195&lt;&gt;""),Data!E195,IF(AND(Data!$N$11=5,Data!F195&lt;&gt;""),Data!F195,IF(AND(Data!$N$11=6,Data!G195&lt;&gt;""),Data!G195,IF(AND(Data!$N$11=7,Data!H195&lt;&gt;""),Data!H195,IF(AND(Data!$N$11=8,Data!I195&lt;&gt;""),Data!I195,IF(AND(Data!$N$11=9,Data!J195&lt;&gt;""),Data!J195,IF(AND(Data!$N$11=10,Data!K195&lt;&gt;""),Data!K195,""))))))))))</f>
        <v/>
      </c>
      <c r="C199" s="107" t="str">
        <f>IF(AND(Data!$N$12=1,Data!B195&lt;&gt;""),Data!B195,IF(AND(Data!$N$12=2,Data!C195&lt;&gt;""),Data!C195,IF(AND(Data!$N$12=3,Data!D195&lt;&gt;""),Data!D195,IF(AND(Data!$N$12=4,Data!E195&lt;&gt;""),Data!E195,IF(AND(Data!$N$12=5,Data!F195&lt;&gt;""),Data!F195,IF(AND(Data!$N$12=6,Data!G195&lt;&gt;""),Data!G195,IF(AND(Data!$N$12=7,Data!H195&lt;&gt;""),Data!H195,IF(AND(Data!$N$12=8,Data!I195&lt;&gt;""),Data!I195,IF(AND(Data!$N$12=9,Data!J195&lt;&gt;""),Data!J195,IF(AND(Data!$N$12=10,Data!K195&lt;&gt;""),Data!K195,""))))))))))</f>
        <v/>
      </c>
      <c r="D199" s="97" t="str">
        <f t="shared" si="2"/>
        <v/>
      </c>
    </row>
    <row r="200" spans="2:15" ht="14" x14ac:dyDescent="0.15">
      <c r="B200" s="107" t="str">
        <f>IF(AND(Data!$N$11=1,Data!B196&lt;&gt;""),Data!B196,IF(AND(Data!$N$11=2,Data!C196&lt;&gt;""),Data!C196,IF(AND(Data!$N$11=3,Data!D196&lt;&gt;""),Data!D196,IF(AND(Data!$N$11=4,Data!E196&lt;&gt;""),Data!E196,IF(AND(Data!$N$11=5,Data!F196&lt;&gt;""),Data!F196,IF(AND(Data!$N$11=6,Data!G196&lt;&gt;""),Data!G196,IF(AND(Data!$N$11=7,Data!H196&lt;&gt;""),Data!H196,IF(AND(Data!$N$11=8,Data!I196&lt;&gt;""),Data!I196,IF(AND(Data!$N$11=9,Data!J196&lt;&gt;""),Data!J196,IF(AND(Data!$N$11=10,Data!K196&lt;&gt;""),Data!K196,""))))))))))</f>
        <v/>
      </c>
      <c r="C200" s="107" t="str">
        <f>IF(AND(Data!$N$12=1,Data!B196&lt;&gt;""),Data!B196,IF(AND(Data!$N$12=2,Data!C196&lt;&gt;""),Data!C196,IF(AND(Data!$N$12=3,Data!D196&lt;&gt;""),Data!D196,IF(AND(Data!$N$12=4,Data!E196&lt;&gt;""),Data!E196,IF(AND(Data!$N$12=5,Data!F196&lt;&gt;""),Data!F196,IF(AND(Data!$N$12=6,Data!G196&lt;&gt;""),Data!G196,IF(AND(Data!$N$12=7,Data!H196&lt;&gt;""),Data!H196,IF(AND(Data!$N$12=8,Data!I196&lt;&gt;""),Data!I196,IF(AND(Data!$N$12=9,Data!J196&lt;&gt;""),Data!J196,IF(AND(Data!$N$12=10,Data!K196&lt;&gt;""),Data!K196,""))))))))))</f>
        <v/>
      </c>
      <c r="D200" s="97" t="str">
        <f t="shared" ref="D200:D206" si="3">IF(AND(B200&lt;&gt;"",C200&lt;&gt;""),B200-C200,"")</f>
        <v/>
      </c>
    </row>
    <row r="201" spans="2:15" ht="14" x14ac:dyDescent="0.15">
      <c r="B201" s="107" t="str">
        <f>IF(AND(Data!$N$11=1,Data!B197&lt;&gt;""),Data!B197,IF(AND(Data!$N$11=2,Data!C197&lt;&gt;""),Data!C197,IF(AND(Data!$N$11=3,Data!D197&lt;&gt;""),Data!D197,IF(AND(Data!$N$11=4,Data!E197&lt;&gt;""),Data!E197,IF(AND(Data!$N$11=5,Data!F197&lt;&gt;""),Data!F197,IF(AND(Data!$N$11=6,Data!G197&lt;&gt;""),Data!G197,IF(AND(Data!$N$11=7,Data!H197&lt;&gt;""),Data!H197,IF(AND(Data!$N$11=8,Data!I197&lt;&gt;""),Data!I197,IF(AND(Data!$N$11=9,Data!J197&lt;&gt;""),Data!J197,IF(AND(Data!$N$11=10,Data!K197&lt;&gt;""),Data!K197,""))))))))))</f>
        <v/>
      </c>
      <c r="C201" s="107" t="str">
        <f>IF(AND(Data!$N$12=1,Data!B197&lt;&gt;""),Data!B197,IF(AND(Data!$N$12=2,Data!C197&lt;&gt;""),Data!C197,IF(AND(Data!$N$12=3,Data!D197&lt;&gt;""),Data!D197,IF(AND(Data!$N$12=4,Data!E197&lt;&gt;""),Data!E197,IF(AND(Data!$N$12=5,Data!F197&lt;&gt;""),Data!F197,IF(AND(Data!$N$12=6,Data!G197&lt;&gt;""),Data!G197,IF(AND(Data!$N$12=7,Data!H197&lt;&gt;""),Data!H197,IF(AND(Data!$N$12=8,Data!I197&lt;&gt;""),Data!I197,IF(AND(Data!$N$12=9,Data!J197&lt;&gt;""),Data!J197,IF(AND(Data!$N$12=10,Data!K197&lt;&gt;""),Data!K197,""))))))))))</f>
        <v/>
      </c>
      <c r="D201" s="97" t="str">
        <f t="shared" si="3"/>
        <v/>
      </c>
      <c r="O201" s="1"/>
    </row>
    <row r="202" spans="2:15" ht="14" x14ac:dyDescent="0.15">
      <c r="B202" s="107" t="str">
        <f>IF(AND(Data!$N$11=1,Data!B198&lt;&gt;""),Data!B198,IF(AND(Data!$N$11=2,Data!C198&lt;&gt;""),Data!C198,IF(AND(Data!$N$11=3,Data!D198&lt;&gt;""),Data!D198,IF(AND(Data!$N$11=4,Data!E198&lt;&gt;""),Data!E198,IF(AND(Data!$N$11=5,Data!F198&lt;&gt;""),Data!F198,IF(AND(Data!$N$11=6,Data!G198&lt;&gt;""),Data!G198,IF(AND(Data!$N$11=7,Data!H198&lt;&gt;""),Data!H198,IF(AND(Data!$N$11=8,Data!I198&lt;&gt;""),Data!I198,IF(AND(Data!$N$11=9,Data!J198&lt;&gt;""),Data!J198,IF(AND(Data!$N$11=10,Data!K198&lt;&gt;""),Data!K198,""))))))))))</f>
        <v/>
      </c>
      <c r="C202" s="107" t="str">
        <f>IF(AND(Data!$N$12=1,Data!B198&lt;&gt;""),Data!B198,IF(AND(Data!$N$12=2,Data!C198&lt;&gt;""),Data!C198,IF(AND(Data!$N$12=3,Data!D198&lt;&gt;""),Data!D198,IF(AND(Data!$N$12=4,Data!E198&lt;&gt;""),Data!E198,IF(AND(Data!$N$12=5,Data!F198&lt;&gt;""),Data!F198,IF(AND(Data!$N$12=6,Data!G198&lt;&gt;""),Data!G198,IF(AND(Data!$N$12=7,Data!H198&lt;&gt;""),Data!H198,IF(AND(Data!$N$12=8,Data!I198&lt;&gt;""),Data!I198,IF(AND(Data!$N$12=9,Data!J198&lt;&gt;""),Data!J198,IF(AND(Data!$N$12=10,Data!K198&lt;&gt;""),Data!K198,""))))))))))</f>
        <v/>
      </c>
      <c r="D202" s="97" t="str">
        <f t="shared" si="3"/>
        <v/>
      </c>
    </row>
    <row r="203" spans="2:15" ht="14" x14ac:dyDescent="0.15">
      <c r="B203" s="107" t="str">
        <f>IF(AND(Data!$N$11=1,Data!B199&lt;&gt;""),Data!B199,IF(AND(Data!$N$11=2,Data!C199&lt;&gt;""),Data!C199,IF(AND(Data!$N$11=3,Data!D199&lt;&gt;""),Data!D199,IF(AND(Data!$N$11=4,Data!E199&lt;&gt;""),Data!E199,IF(AND(Data!$N$11=5,Data!F199&lt;&gt;""),Data!F199,IF(AND(Data!$N$11=6,Data!G199&lt;&gt;""),Data!G199,IF(AND(Data!$N$11=7,Data!H199&lt;&gt;""),Data!H199,IF(AND(Data!$N$11=8,Data!I199&lt;&gt;""),Data!I199,IF(AND(Data!$N$11=9,Data!J199&lt;&gt;""),Data!J199,IF(AND(Data!$N$11=10,Data!K199&lt;&gt;""),Data!K199,""))))))))))</f>
        <v/>
      </c>
      <c r="C203" s="107" t="str">
        <f>IF(AND(Data!$N$12=1,Data!B199&lt;&gt;""),Data!B199,IF(AND(Data!$N$12=2,Data!C199&lt;&gt;""),Data!C199,IF(AND(Data!$N$12=3,Data!D199&lt;&gt;""),Data!D199,IF(AND(Data!$N$12=4,Data!E199&lt;&gt;""),Data!E199,IF(AND(Data!$N$12=5,Data!F199&lt;&gt;""),Data!F199,IF(AND(Data!$N$12=6,Data!G199&lt;&gt;""),Data!G199,IF(AND(Data!$N$12=7,Data!H199&lt;&gt;""),Data!H199,IF(AND(Data!$N$12=8,Data!I199&lt;&gt;""),Data!I199,IF(AND(Data!$N$12=9,Data!J199&lt;&gt;""),Data!J199,IF(AND(Data!$N$12=10,Data!K199&lt;&gt;""),Data!K199,""))))))))))</f>
        <v/>
      </c>
      <c r="D203" s="97" t="str">
        <f t="shared" si="3"/>
        <v/>
      </c>
    </row>
    <row r="204" spans="2:15" ht="14" x14ac:dyDescent="0.15">
      <c r="B204" s="107" t="str">
        <f>IF(AND(Data!$N$11=1,Data!B200&lt;&gt;""),Data!B200,IF(AND(Data!$N$11=2,Data!C200&lt;&gt;""),Data!C200,IF(AND(Data!$N$11=3,Data!D200&lt;&gt;""),Data!D200,IF(AND(Data!$N$11=4,Data!E200&lt;&gt;""),Data!E200,IF(AND(Data!$N$11=5,Data!F200&lt;&gt;""),Data!F200,IF(AND(Data!$N$11=6,Data!G200&lt;&gt;""),Data!G200,IF(AND(Data!$N$11=7,Data!H200&lt;&gt;""),Data!H200,IF(AND(Data!$N$11=8,Data!I200&lt;&gt;""),Data!I200,IF(AND(Data!$N$11=9,Data!J200&lt;&gt;""),Data!J200,IF(AND(Data!$N$11=10,Data!K200&lt;&gt;""),Data!K200,""))))))))))</f>
        <v/>
      </c>
      <c r="C204" s="107" t="str">
        <f>IF(AND(Data!$N$12=1,Data!B200&lt;&gt;""),Data!B200,IF(AND(Data!$N$12=2,Data!C200&lt;&gt;""),Data!C200,IF(AND(Data!$N$12=3,Data!D200&lt;&gt;""),Data!D200,IF(AND(Data!$N$12=4,Data!E200&lt;&gt;""),Data!E200,IF(AND(Data!$N$12=5,Data!F200&lt;&gt;""),Data!F200,IF(AND(Data!$N$12=6,Data!G200&lt;&gt;""),Data!G200,IF(AND(Data!$N$12=7,Data!H200&lt;&gt;""),Data!H200,IF(AND(Data!$N$12=8,Data!I200&lt;&gt;""),Data!I200,IF(AND(Data!$N$12=9,Data!J200&lt;&gt;""),Data!J200,IF(AND(Data!$N$12=10,Data!K200&lt;&gt;""),Data!K200,""))))))))))</f>
        <v/>
      </c>
      <c r="D204" s="97" t="str">
        <f t="shared" si="3"/>
        <v/>
      </c>
      <c r="O204" s="1"/>
    </row>
    <row r="205" spans="2:15" ht="14" x14ac:dyDescent="0.15">
      <c r="B205" s="107" t="str">
        <f>IF(AND(Data!$N$11=1,Data!B201&lt;&gt;""),Data!B201,IF(AND(Data!$N$11=2,Data!C201&lt;&gt;""),Data!C201,IF(AND(Data!$N$11=3,Data!D201&lt;&gt;""),Data!D201,IF(AND(Data!$N$11=4,Data!E201&lt;&gt;""),Data!E201,IF(AND(Data!$N$11=5,Data!F201&lt;&gt;""),Data!F201,IF(AND(Data!$N$11=6,Data!G201&lt;&gt;""),Data!G201,IF(AND(Data!$N$11=7,Data!H201&lt;&gt;""),Data!H201,IF(AND(Data!$N$11=8,Data!I201&lt;&gt;""),Data!I201,IF(AND(Data!$N$11=9,Data!J201&lt;&gt;""),Data!J201,IF(AND(Data!$N$11=10,Data!K201&lt;&gt;""),Data!K201,""))))))))))</f>
        <v/>
      </c>
      <c r="C205" s="107" t="str">
        <f>IF(AND(Data!$N$12=1,Data!B201&lt;&gt;""),Data!B201,IF(AND(Data!$N$12=2,Data!C201&lt;&gt;""),Data!C201,IF(AND(Data!$N$12=3,Data!D201&lt;&gt;""),Data!D201,IF(AND(Data!$N$12=4,Data!E201&lt;&gt;""),Data!E201,IF(AND(Data!$N$12=5,Data!F201&lt;&gt;""),Data!F201,IF(AND(Data!$N$12=6,Data!G201&lt;&gt;""),Data!G201,IF(AND(Data!$N$12=7,Data!H201&lt;&gt;""),Data!H201,IF(AND(Data!$N$12=8,Data!I201&lt;&gt;""),Data!I201,IF(AND(Data!$N$12=9,Data!J201&lt;&gt;""),Data!J201,IF(AND(Data!$N$12=10,Data!K201&lt;&gt;""),Data!K201,""))))))))))</f>
        <v/>
      </c>
      <c r="D205" s="97" t="str">
        <f t="shared" si="3"/>
        <v/>
      </c>
    </row>
    <row r="206" spans="2:15" ht="14" x14ac:dyDescent="0.15">
      <c r="B206" s="107" t="str">
        <f>IF(AND(Data!$N$11=1,Data!B202&lt;&gt;""),Data!B202,IF(AND(Data!$N$11=2,Data!C202&lt;&gt;""),Data!C202,IF(AND(Data!$N$11=3,Data!D202&lt;&gt;""),Data!D202,IF(AND(Data!$N$11=4,Data!E202&lt;&gt;""),Data!E202,IF(AND(Data!$N$11=5,Data!F202&lt;&gt;""),Data!F202,IF(AND(Data!$N$11=6,Data!G202&lt;&gt;""),Data!G202,IF(AND(Data!$N$11=7,Data!H202&lt;&gt;""),Data!H202,IF(AND(Data!$N$11=8,Data!I202&lt;&gt;""),Data!I202,IF(AND(Data!$N$11=9,Data!J202&lt;&gt;""),Data!J202,IF(AND(Data!$N$11=10,Data!K202&lt;&gt;""),Data!K202,""))))))))))</f>
        <v/>
      </c>
      <c r="C206" s="107" t="str">
        <f>IF(AND(Data!$N$12=1,Data!B202&lt;&gt;""),Data!B202,IF(AND(Data!$N$12=2,Data!C202&lt;&gt;""),Data!C202,IF(AND(Data!$N$12=3,Data!D202&lt;&gt;""),Data!D202,IF(AND(Data!$N$12=4,Data!E202&lt;&gt;""),Data!E202,IF(AND(Data!$N$12=5,Data!F202&lt;&gt;""),Data!F202,IF(AND(Data!$N$12=6,Data!G202&lt;&gt;""),Data!G202,IF(AND(Data!$N$12=7,Data!H202&lt;&gt;""),Data!H202,IF(AND(Data!$N$12=8,Data!I202&lt;&gt;""),Data!I202,IF(AND(Data!$N$12=9,Data!J202&lt;&gt;""),Data!J202,IF(AND(Data!$N$12=10,Data!K202&lt;&gt;""),Data!K202,""))))))))))</f>
        <v/>
      </c>
      <c r="D206" s="97" t="str">
        <f t="shared" si="3"/>
        <v/>
      </c>
    </row>
    <row r="207" spans="2:15" x14ac:dyDescent="0.15">
      <c r="O207" s="1"/>
    </row>
    <row r="210" spans="15:15" x14ac:dyDescent="0.15">
      <c r="O210" s="1"/>
    </row>
    <row r="213" spans="15:15" x14ac:dyDescent="0.15">
      <c r="O213" s="1"/>
    </row>
    <row r="216" spans="15:15" x14ac:dyDescent="0.15">
      <c r="O216" s="1"/>
    </row>
    <row r="219" spans="15:15" x14ac:dyDescent="0.15">
      <c r="O219" s="1"/>
    </row>
    <row r="222" spans="15:15" x14ac:dyDescent="0.15">
      <c r="O222" s="1"/>
    </row>
    <row r="225" spans="15:15" x14ac:dyDescent="0.15">
      <c r="O225" s="1"/>
    </row>
    <row r="228" spans="15:15" x14ac:dyDescent="0.15">
      <c r="O228" s="1"/>
    </row>
    <row r="231" spans="15:15" x14ac:dyDescent="0.15">
      <c r="O231" s="1"/>
    </row>
    <row r="234" spans="15:15" x14ac:dyDescent="0.15">
      <c r="O234" s="1"/>
    </row>
    <row r="237" spans="15:15" x14ac:dyDescent="0.15">
      <c r="O237" s="1"/>
    </row>
    <row r="240" spans="15:15" x14ac:dyDescent="0.15">
      <c r="O240" s="1"/>
    </row>
    <row r="243" spans="15:15" x14ac:dyDescent="0.15">
      <c r="O243" s="1"/>
    </row>
    <row r="246" spans="15:15" x14ac:dyDescent="0.15">
      <c r="O246" s="1"/>
    </row>
    <row r="249" spans="15:15" x14ac:dyDescent="0.15">
      <c r="O249" s="1"/>
    </row>
    <row r="252" spans="15:15" x14ac:dyDescent="0.15">
      <c r="O252" s="1"/>
    </row>
    <row r="255" spans="15:15" x14ac:dyDescent="0.15">
      <c r="O255" s="1"/>
    </row>
    <row r="258" spans="15:15" x14ac:dyDescent="0.15">
      <c r="O258" s="1"/>
    </row>
    <row r="261" spans="15:15" x14ac:dyDescent="0.15">
      <c r="O261" s="1"/>
    </row>
    <row r="264" spans="15:15" x14ac:dyDescent="0.15">
      <c r="O264" s="1"/>
    </row>
    <row r="267" spans="15:15" x14ac:dyDescent="0.15">
      <c r="O267" s="1"/>
    </row>
    <row r="270" spans="15:15" x14ac:dyDescent="0.15">
      <c r="O270" s="1"/>
    </row>
    <row r="273" spans="15:15" x14ac:dyDescent="0.15">
      <c r="O273" s="1"/>
    </row>
    <row r="276" spans="15:15" x14ac:dyDescent="0.15">
      <c r="O276" s="1"/>
    </row>
    <row r="279" spans="15:15" x14ac:dyDescent="0.15">
      <c r="O279" s="1"/>
    </row>
    <row r="282" spans="15:15" x14ac:dyDescent="0.15">
      <c r="O282" s="1"/>
    </row>
    <row r="285" spans="15:15" x14ac:dyDescent="0.15">
      <c r="O285" s="1"/>
    </row>
    <row r="288" spans="15:15" x14ac:dyDescent="0.15">
      <c r="O288" s="1"/>
    </row>
    <row r="291" spans="15:15" x14ac:dyDescent="0.15">
      <c r="O291" s="1"/>
    </row>
    <row r="294" spans="15:15" x14ac:dyDescent="0.15">
      <c r="O294" s="1"/>
    </row>
    <row r="297" spans="15:15" x14ac:dyDescent="0.15">
      <c r="O297" s="1"/>
    </row>
    <row r="300" spans="15:15" x14ac:dyDescent="0.15">
      <c r="O300" s="1"/>
    </row>
    <row r="303" spans="15:15" x14ac:dyDescent="0.15">
      <c r="O303" s="1"/>
    </row>
    <row r="306" spans="15:15" x14ac:dyDescent="0.15">
      <c r="O306" s="1"/>
    </row>
    <row r="309" spans="15:15" x14ac:dyDescent="0.15">
      <c r="O309" s="1"/>
    </row>
    <row r="312" spans="15:15" x14ac:dyDescent="0.15">
      <c r="O312" s="1"/>
    </row>
    <row r="315" spans="15:15" x14ac:dyDescent="0.15">
      <c r="O315" s="1"/>
    </row>
    <row r="318" spans="15:15" x14ac:dyDescent="0.15">
      <c r="O318" s="1"/>
    </row>
    <row r="321" spans="15:15" x14ac:dyDescent="0.15">
      <c r="O321" s="1"/>
    </row>
    <row r="324" spans="15:15" x14ac:dyDescent="0.15">
      <c r="O324" s="1"/>
    </row>
    <row r="327" spans="15:15" x14ac:dyDescent="0.15">
      <c r="O327" s="1"/>
    </row>
    <row r="330" spans="15:15" x14ac:dyDescent="0.15">
      <c r="O330" s="1"/>
    </row>
    <row r="333" spans="15:15" x14ac:dyDescent="0.15">
      <c r="O333" s="1"/>
    </row>
    <row r="336" spans="15:15" x14ac:dyDescent="0.15">
      <c r="O336" s="1"/>
    </row>
    <row r="339" spans="15:15" x14ac:dyDescent="0.15">
      <c r="O339" s="1"/>
    </row>
    <row r="342" spans="15:15" x14ac:dyDescent="0.15">
      <c r="O342" s="1"/>
    </row>
    <row r="345" spans="15:15" x14ac:dyDescent="0.15">
      <c r="O345" s="1"/>
    </row>
    <row r="348" spans="15:15" x14ac:dyDescent="0.15">
      <c r="O348" s="1"/>
    </row>
    <row r="351" spans="15:15" x14ac:dyDescent="0.15">
      <c r="O351" s="1"/>
    </row>
    <row r="354" spans="15:15" x14ac:dyDescent="0.15">
      <c r="O354" s="1"/>
    </row>
    <row r="357" spans="15:15" x14ac:dyDescent="0.15">
      <c r="O357" s="1"/>
    </row>
    <row r="360" spans="15:15" x14ac:dyDescent="0.15">
      <c r="O360" s="1"/>
    </row>
    <row r="363" spans="15:15" x14ac:dyDescent="0.15">
      <c r="O363" s="1"/>
    </row>
    <row r="366" spans="15:15" x14ac:dyDescent="0.15">
      <c r="O366" s="1"/>
    </row>
    <row r="369" spans="15:15" x14ac:dyDescent="0.15">
      <c r="O369" s="1"/>
    </row>
    <row r="372" spans="15:15" x14ac:dyDescent="0.15">
      <c r="O372" s="1"/>
    </row>
    <row r="375" spans="15:15" x14ac:dyDescent="0.15">
      <c r="O375" s="1"/>
    </row>
    <row r="378" spans="15:15" x14ac:dyDescent="0.15">
      <c r="O378" s="1"/>
    </row>
    <row r="381" spans="15:15" x14ac:dyDescent="0.15">
      <c r="O381" s="1"/>
    </row>
    <row r="384" spans="15:15" x14ac:dyDescent="0.15">
      <c r="O384" s="1"/>
    </row>
    <row r="387" spans="15:15" x14ac:dyDescent="0.15">
      <c r="O387" s="1"/>
    </row>
    <row r="390" spans="15:15" x14ac:dyDescent="0.15">
      <c r="O390" s="1"/>
    </row>
    <row r="393" spans="15:15" x14ac:dyDescent="0.15">
      <c r="O393" s="1"/>
    </row>
    <row r="396" spans="15:15" x14ac:dyDescent="0.15">
      <c r="O396" s="1"/>
    </row>
    <row r="399" spans="15:15" x14ac:dyDescent="0.15">
      <c r="O399" s="1"/>
    </row>
    <row r="402" spans="15:15" x14ac:dyDescent="0.15">
      <c r="O402" s="1"/>
    </row>
    <row r="405" spans="15:15" x14ac:dyDescent="0.15">
      <c r="O405" s="1"/>
    </row>
    <row r="408" spans="15:15" x14ac:dyDescent="0.15">
      <c r="O408" s="1"/>
    </row>
    <row r="411" spans="15:15" x14ac:dyDescent="0.15">
      <c r="O411" s="1"/>
    </row>
    <row r="414" spans="15:15" x14ac:dyDescent="0.15">
      <c r="O414" s="1"/>
    </row>
    <row r="417" spans="15:15" x14ac:dyDescent="0.15">
      <c r="O417" s="1"/>
    </row>
    <row r="420" spans="15:15" x14ac:dyDescent="0.15">
      <c r="O420" s="1"/>
    </row>
    <row r="423" spans="15:15" x14ac:dyDescent="0.15">
      <c r="O423" s="1"/>
    </row>
    <row r="426" spans="15:15" x14ac:dyDescent="0.15">
      <c r="O426" s="1"/>
    </row>
    <row r="429" spans="15:15" x14ac:dyDescent="0.15">
      <c r="O429" s="1"/>
    </row>
    <row r="432" spans="15:15" x14ac:dyDescent="0.15">
      <c r="O432" s="1"/>
    </row>
    <row r="435" spans="15:15" x14ac:dyDescent="0.15">
      <c r="O435" s="1"/>
    </row>
    <row r="438" spans="15:15" x14ac:dyDescent="0.15">
      <c r="O438" s="1"/>
    </row>
    <row r="441" spans="15:15" x14ac:dyDescent="0.15">
      <c r="O441" s="1"/>
    </row>
    <row r="444" spans="15:15" x14ac:dyDescent="0.15">
      <c r="O444" s="1"/>
    </row>
    <row r="447" spans="15:15" x14ac:dyDescent="0.15">
      <c r="O447" s="1"/>
    </row>
    <row r="450" spans="15:15" x14ac:dyDescent="0.15">
      <c r="O450" s="1"/>
    </row>
    <row r="453" spans="15:15" x14ac:dyDescent="0.15">
      <c r="O453" s="1"/>
    </row>
    <row r="456" spans="15:15" x14ac:dyDescent="0.15">
      <c r="O456" s="1"/>
    </row>
    <row r="459" spans="15:15" x14ac:dyDescent="0.15">
      <c r="O459" s="1"/>
    </row>
    <row r="462" spans="15:15" x14ac:dyDescent="0.15">
      <c r="O462" s="1"/>
    </row>
    <row r="465" spans="15:15" x14ac:dyDescent="0.15">
      <c r="O465" s="1"/>
    </row>
    <row r="468" spans="15:15" x14ac:dyDescent="0.15">
      <c r="O468" s="1"/>
    </row>
    <row r="471" spans="15:15" x14ac:dyDescent="0.15">
      <c r="O471" s="1"/>
    </row>
    <row r="474" spans="15:15" x14ac:dyDescent="0.15">
      <c r="O474" s="1"/>
    </row>
    <row r="477" spans="15:15" x14ac:dyDescent="0.15">
      <c r="O477" s="1"/>
    </row>
    <row r="480" spans="15:15" x14ac:dyDescent="0.15">
      <c r="O480" s="1"/>
    </row>
    <row r="483" spans="15:15" x14ac:dyDescent="0.15">
      <c r="O483" s="1"/>
    </row>
    <row r="486" spans="15:15" x14ac:dyDescent="0.15">
      <c r="O486" s="1"/>
    </row>
    <row r="489" spans="15:15" x14ac:dyDescent="0.15">
      <c r="O489" s="1"/>
    </row>
    <row r="492" spans="15:15" x14ac:dyDescent="0.15">
      <c r="O492" s="1"/>
    </row>
    <row r="495" spans="15:15" x14ac:dyDescent="0.15">
      <c r="O495" s="1"/>
    </row>
    <row r="498" spans="15:15" x14ac:dyDescent="0.15">
      <c r="O498" s="1"/>
    </row>
    <row r="501" spans="15:15" x14ac:dyDescent="0.15">
      <c r="O501" s="1"/>
    </row>
    <row r="504" spans="15:15" x14ac:dyDescent="0.15">
      <c r="O504" s="1"/>
    </row>
    <row r="507" spans="15:15" x14ac:dyDescent="0.15">
      <c r="O507" s="1"/>
    </row>
    <row r="510" spans="15:15" x14ac:dyDescent="0.15">
      <c r="O510" s="1"/>
    </row>
    <row r="513" spans="15:15" x14ac:dyDescent="0.15">
      <c r="O513" s="1"/>
    </row>
    <row r="516" spans="15:15" x14ac:dyDescent="0.15">
      <c r="O516" s="1"/>
    </row>
    <row r="519" spans="15:15" x14ac:dyDescent="0.15">
      <c r="O519" s="1"/>
    </row>
    <row r="522" spans="15:15" x14ac:dyDescent="0.15">
      <c r="O522" s="1"/>
    </row>
    <row r="525" spans="15:15" x14ac:dyDescent="0.15">
      <c r="O525" s="1"/>
    </row>
    <row r="528" spans="15:15" x14ac:dyDescent="0.15">
      <c r="O528" s="1"/>
    </row>
    <row r="531" spans="15:15" x14ac:dyDescent="0.15">
      <c r="O531" s="1"/>
    </row>
    <row r="534" spans="15:15" x14ac:dyDescent="0.15">
      <c r="O534" s="1"/>
    </row>
    <row r="537" spans="15:15" x14ac:dyDescent="0.15">
      <c r="O537" s="1"/>
    </row>
    <row r="540" spans="15:15" x14ac:dyDescent="0.15">
      <c r="O540" s="1"/>
    </row>
    <row r="543" spans="15:15" x14ac:dyDescent="0.15">
      <c r="O543" s="1"/>
    </row>
    <row r="546" spans="15:15" x14ac:dyDescent="0.15">
      <c r="O546" s="1"/>
    </row>
    <row r="549" spans="15:15" x14ac:dyDescent="0.15">
      <c r="O549" s="1"/>
    </row>
    <row r="552" spans="15:15" x14ac:dyDescent="0.15">
      <c r="O552" s="1"/>
    </row>
  </sheetData>
  <sheetProtection sheet="1" objects="1" scenarios="1"/>
  <mergeCells count="8">
    <mergeCell ref="F27:I27"/>
    <mergeCell ref="E1:K1"/>
    <mergeCell ref="F4:H4"/>
    <mergeCell ref="F11:H11"/>
    <mergeCell ref="F19:G19"/>
    <mergeCell ref="F21:J22"/>
    <mergeCell ref="K24:L24"/>
    <mergeCell ref="H9:I9"/>
  </mergeCells>
  <pageMargins left="0.75" right="0.75" top="1" bottom="1" header="0.5" footer="0.5"/>
  <pageSetup orientation="portrait"/>
  <ignoredErrors>
    <ignoredError sqref="B7:C206 B6:C6 G8 G21:J21 J25 H25 F29 F22:J23 H24:J24 F24 F26:J26 F10:J12 F25 G24 F16:J20 F14 H14:J14 F15 H15:J15 F28:J28 G27:J27 H29:I29 F9 H9:J9 F13 H13:J13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2"/>
  <sheetViews>
    <sheetView topLeftCell="C2" zoomScale="140" zoomScaleNormal="140" workbookViewId="0">
      <selection activeCell="F17" sqref="F17"/>
    </sheetView>
  </sheetViews>
  <sheetFormatPr baseColWidth="10" defaultColWidth="11.5" defaultRowHeight="13" x14ac:dyDescent="0.15"/>
  <cols>
    <col min="1" max="1" width="2.5" customWidth="1"/>
    <col min="2" max="2" width="17.83203125" customWidth="1"/>
    <col min="3" max="3" width="18.1640625" customWidth="1"/>
    <col min="4" max="4" width="2.83203125" customWidth="1"/>
    <col min="5" max="5" width="25.1640625" customWidth="1"/>
    <col min="6" max="6" width="14" customWidth="1"/>
    <col min="7" max="7" width="11.6640625" customWidth="1"/>
    <col min="8" max="8" width="26.1640625" customWidth="1"/>
    <col min="9" max="9" width="11.5" customWidth="1"/>
    <col min="10" max="10" width="21.6640625" customWidth="1"/>
    <col min="11" max="11" width="19.33203125" customWidth="1"/>
    <col min="12" max="12" width="8.83203125" hidden="1" customWidth="1"/>
    <col min="13" max="13" width="11.5" hidden="1" customWidth="1"/>
    <col min="14" max="14" width="12.33203125" hidden="1" customWidth="1"/>
    <col min="15" max="15" width="11.5" hidden="1" customWidth="1"/>
    <col min="16" max="16" width="11.5" customWidth="1"/>
    <col min="17" max="17" width="12.33203125" customWidth="1"/>
    <col min="18" max="19" width="11.5" customWidth="1"/>
  </cols>
  <sheetData>
    <row r="1" spans="1:15" ht="16" x14ac:dyDescent="0.2">
      <c r="D1" s="207" t="s">
        <v>20</v>
      </c>
      <c r="E1" s="205"/>
      <c r="F1" s="205"/>
      <c r="G1" s="205"/>
      <c r="H1" s="205"/>
      <c r="I1" s="205"/>
      <c r="J1" s="206"/>
    </row>
    <row r="2" spans="1:15" ht="12.75" customHeight="1" x14ac:dyDescent="0.2">
      <c r="A2" s="3"/>
      <c r="B2" s="3"/>
      <c r="C2" s="3"/>
      <c r="D2" s="3"/>
      <c r="E2" s="2"/>
      <c r="F2" s="2"/>
      <c r="G2" s="2"/>
      <c r="H2" s="2"/>
      <c r="I2" s="2"/>
      <c r="J2" s="2"/>
    </row>
    <row r="3" spans="1:15" ht="12.75" customHeight="1" x14ac:dyDescent="0.2">
      <c r="A3" s="3"/>
      <c r="B3" s="3"/>
      <c r="C3" s="3"/>
      <c r="D3" s="3"/>
      <c r="E3" s="2"/>
      <c r="F3" s="2"/>
      <c r="G3" s="2"/>
      <c r="H3" s="2"/>
      <c r="I3" s="2"/>
      <c r="J3" s="2"/>
    </row>
    <row r="4" spans="1:15" ht="16" x14ac:dyDescent="0.2">
      <c r="A4" s="3"/>
      <c r="B4" s="3"/>
      <c r="C4" s="3"/>
      <c r="D4" s="3"/>
      <c r="E4" s="208" t="s">
        <v>21</v>
      </c>
      <c r="F4" s="209"/>
      <c r="G4" s="191"/>
      <c r="H4" s="7"/>
      <c r="I4" s="7"/>
      <c r="J4" s="7"/>
      <c r="K4" s="8"/>
    </row>
    <row r="5" spans="1:15" ht="14" x14ac:dyDescent="0.15">
      <c r="A5" s="2"/>
      <c r="B5" s="2"/>
      <c r="C5" s="2"/>
      <c r="D5" s="2"/>
      <c r="E5" s="9"/>
      <c r="F5" s="9"/>
      <c r="G5" s="10"/>
      <c r="H5" s="10"/>
      <c r="I5" s="10"/>
      <c r="J5" s="10"/>
      <c r="K5" s="10"/>
      <c r="L5" s="1"/>
      <c r="M5" s="1"/>
      <c r="N5" s="1"/>
    </row>
    <row r="6" spans="1:15" ht="14" x14ac:dyDescent="0.15">
      <c r="A6" s="1"/>
      <c r="B6" s="37" t="str">
        <f>IF(Data!$N$15=1,Data!$B$2,IF(Data!$N$15=2,Data!$C$2,IF(Data!$N$15=3,Data!$D$2,IF(Data!$N$15=4,Data!$E$2,IF(Data!$N$15=5,Data!$F$2,IF(Data!$N$15=6,Data!$G$2,IF(Data!$N$15=7,Data!$H$2,IF(Data!$N$15=8,Data!$I$2,IF(Data!$N$15=9,Data!$J$2,IF(Data!$N$15=10,Data!$K$2,""))))))))))</f>
        <v>Gender</v>
      </c>
      <c r="C6" s="37" t="str">
        <f>IF(Data!$N$19=1,Data!$B$2,IF(Data!$N$19=2,Data!$C$2,IF(Data!$N$19=3,Data!$D$2,IF(Data!$N$19=4,Data!$E$2,IF(Data!$N$19=5,Data!$F$2,IF(Data!$N$19=6,Data!$G$2,IF(Data!$N$19=7,Data!$H$2,IF(Data!$N$19=8,Data!$I$2,IF(Data!$N$19=9,Data!$J$2,IF(Data!$N$19=10,Data!$K$2,""))))))))))</f>
        <v>Income</v>
      </c>
      <c r="D6" s="1"/>
      <c r="E6" s="24" t="s">
        <v>25</v>
      </c>
      <c r="F6" s="108">
        <f>IF(AND(B7&lt;&gt;"",C7&lt;&gt;""),COUNTIF(B7:B206,L6),"")</f>
        <v>0</v>
      </c>
      <c r="G6" s="68"/>
      <c r="H6" s="55" t="s">
        <v>25</v>
      </c>
      <c r="I6" s="10"/>
      <c r="J6" s="10"/>
      <c r="K6" s="10"/>
      <c r="L6" s="50">
        <f>Data!M17</f>
        <v>0</v>
      </c>
      <c r="M6" s="1"/>
      <c r="O6" t="e">
        <f>IF(F18&lt;0,TDIST(-F18,I15,1),IF(F18&lt;&gt;"",1-TDIST(F18,I15,1),""))</f>
        <v>#DIV/0!</v>
      </c>
    </row>
    <row r="7" spans="1:15" ht="16" x14ac:dyDescent="0.2">
      <c r="A7" s="1"/>
      <c r="B7" s="38" t="str">
        <f>IF(AND(Data!$N$15=1,Data!B3&lt;&gt;""),Data!B3,IF(AND(Data!$N$15=2,Data!C3&lt;&gt;""),Data!C3,IF(AND(Data!$N$15=3,Data!D3&lt;&gt;""),Data!D3,IF(AND(Data!$N$15=4,Data!E3&lt;&gt;""),Data!E3,IF(AND(Data!$N$15=5,Data!F3&lt;&gt;""),Data!F3,IF(AND(Data!$N$15=6,Data!G3&lt;&gt;""),Data!G3,IF(AND(Data!$N$15=7,Data!H3&lt;&gt;""),Data!H3,IF(AND(Data!$N$15=8,Data!I3&lt;&gt;""),Data!I3,IF(AND(Data!$N$15=9,Data!J3&lt;&gt;""),Data!J3,IF(AND(Data!$N$15=10,Data!K3&lt;&gt;""),Data!K3,""))))))))))</f>
        <v>M</v>
      </c>
      <c r="C7" s="38">
        <f>IF(AND(Data!$N$19=1,Data!B3&lt;&gt;""),Data!B3,IF(AND(Data!$N$19=2,Data!C3&lt;&gt;""),Data!C3,IF(AND(Data!$N$19=3,Data!D3&lt;&gt;""),Data!D3,IF(AND(Data!$N$19=4,Data!E3&lt;&gt;""),Data!E3,IF(AND(Data!$N$19=5,Data!F3&lt;&gt;""),Data!F3,IF(AND(Data!$N$19=6,Data!G3&lt;&gt;""),Data!G3,IF(AND(Data!$N$19=7,Data!H3&lt;&gt;""),Data!H3,IF(AND(Data!$N$19=8,Data!I3&lt;&gt;""),Data!I3,IF(AND(Data!$N$19=9,Data!J3&lt;&gt;""),Data!J3,IF(AND(Data!$N$19=10,Data!K3&lt;&gt;""),Data!K3,""))))))))))</f>
        <v>99</v>
      </c>
      <c r="D7" s="1"/>
      <c r="E7" s="44" t="s">
        <v>15</v>
      </c>
      <c r="F7" s="56" t="e">
        <f>IF(AND(B7&lt;&gt;"",C7&lt;&gt;""),AVERAGEIF(B7:B206,L6,C7:C206),"")</f>
        <v>#DIV/0!</v>
      </c>
      <c r="G7" s="68"/>
      <c r="H7" s="44" t="s">
        <v>15</v>
      </c>
      <c r="I7" s="10"/>
      <c r="J7" s="10"/>
      <c r="K7" s="10"/>
      <c r="L7" s="50">
        <f>Data!M18</f>
        <v>0</v>
      </c>
      <c r="M7" s="1"/>
      <c r="O7" t="e">
        <f>1-O6</f>
        <v>#DIV/0!</v>
      </c>
    </row>
    <row r="8" spans="1:15" ht="14" x14ac:dyDescent="0.15">
      <c r="A8" s="1"/>
      <c r="B8" s="38" t="str">
        <f>IF(AND(Data!$N$15=1,Data!B4&lt;&gt;""),Data!B4,IF(AND(Data!$N$15=2,Data!C4&lt;&gt;""),Data!C4,IF(AND(Data!$N$15=3,Data!D4&lt;&gt;""),Data!D4,IF(AND(Data!$N$15=4,Data!E4&lt;&gt;""),Data!E4,IF(AND(Data!$N$15=5,Data!F4&lt;&gt;""),Data!F4,IF(AND(Data!$N$15=6,Data!G4&lt;&gt;""),Data!G4,IF(AND(Data!$N$15=7,Data!H4&lt;&gt;""),Data!H4,IF(AND(Data!$N$15=8,Data!I4&lt;&gt;""),Data!I4,IF(AND(Data!$N$15=9,Data!J4&lt;&gt;""),Data!J4,IF(AND(Data!$N$15=10,Data!K4&lt;&gt;""),Data!K4,""))))))))))</f>
        <v>M</v>
      </c>
      <c r="C8" s="38">
        <f>IF(AND(Data!$N$19=1,Data!B4&lt;&gt;""),Data!B4,IF(AND(Data!$N$19=2,Data!C4&lt;&gt;""),Data!C4,IF(AND(Data!$N$19=3,Data!D4&lt;&gt;""),Data!D4,IF(AND(Data!$N$19=4,Data!E4&lt;&gt;""),Data!E4,IF(AND(Data!$N$19=5,Data!F4&lt;&gt;""),Data!F4,IF(AND(Data!$N$19=6,Data!G4&lt;&gt;""),Data!G4,IF(AND(Data!$N$19=7,Data!H4&lt;&gt;""),Data!H4,IF(AND(Data!$N$19=8,Data!I4&lt;&gt;""),Data!I4,IF(AND(Data!$N$19=9,Data!J4&lt;&gt;""),Data!J4,IF(AND(Data!$N$19=10,Data!K4&lt;&gt;""),Data!K4,""))))))))))</f>
        <v>81</v>
      </c>
      <c r="D8" s="1"/>
      <c r="E8" s="24" t="s">
        <v>17</v>
      </c>
      <c r="F8" s="56" t="e">
        <f t="array" ref="F8">IF(AND(B7&lt;&gt;"",C7&lt;&gt;""),STDEV(IF(B7:B207=L6,C7:C207)),"")</f>
        <v>#DIV/0!</v>
      </c>
      <c r="G8" s="68"/>
      <c r="H8" s="55" t="s">
        <v>17</v>
      </c>
      <c r="I8" s="10"/>
      <c r="J8" s="10"/>
      <c r="K8" s="10"/>
      <c r="L8" s="1"/>
      <c r="N8" s="1"/>
    </row>
    <row r="9" spans="1:15" ht="14" x14ac:dyDescent="0.15">
      <c r="A9" s="1"/>
      <c r="B9" s="38" t="str">
        <f>IF(AND(Data!$N$15=1,Data!B5&lt;&gt;""),Data!B5,IF(AND(Data!$N$15=2,Data!C5&lt;&gt;""),Data!C5,IF(AND(Data!$N$15=3,Data!D5&lt;&gt;""),Data!D5,IF(AND(Data!$N$15=4,Data!E5&lt;&gt;""),Data!E5,IF(AND(Data!$N$15=5,Data!F5&lt;&gt;""),Data!F5,IF(AND(Data!$N$15=6,Data!G5&lt;&gt;""),Data!G5,IF(AND(Data!$N$15=7,Data!H5&lt;&gt;""),Data!H5,IF(AND(Data!$N$15=8,Data!I5&lt;&gt;""),Data!I5,IF(AND(Data!$N$15=9,Data!J5&lt;&gt;""),Data!J5,IF(AND(Data!$N$15=10,Data!K5&lt;&gt;""),Data!K5,""))))))))))</f>
        <v>M</v>
      </c>
      <c r="C9" s="38">
        <f>IF(AND(Data!$N$19=1,Data!B5&lt;&gt;""),Data!B5,IF(AND(Data!$N$19=2,Data!C5&lt;&gt;""),Data!C5,IF(AND(Data!$N$19=3,Data!D5&lt;&gt;""),Data!D5,IF(AND(Data!$N$19=4,Data!E5&lt;&gt;""),Data!E5,IF(AND(Data!$N$19=5,Data!F5&lt;&gt;""),Data!F5,IF(AND(Data!$N$19=6,Data!G5&lt;&gt;""),Data!G5,IF(AND(Data!$N$19=7,Data!H5&lt;&gt;""),Data!H5,IF(AND(Data!$N$19=8,Data!I5&lt;&gt;""),Data!I5,IF(AND(Data!$N$19=9,Data!J5&lt;&gt;""),Data!J5,IF(AND(Data!$N$19=10,Data!K5&lt;&gt;""),Data!K5,""))))))))))</f>
        <v>81</v>
      </c>
      <c r="D9" s="1"/>
      <c r="E9" s="24" t="s">
        <v>26</v>
      </c>
      <c r="F9" s="108">
        <f>IF(AND(B7&lt;&gt;"",C7&lt;&gt;""),COUNTIF(B7:B206,L7),"")</f>
        <v>0</v>
      </c>
      <c r="G9" s="68"/>
      <c r="H9" s="55" t="s">
        <v>26</v>
      </c>
      <c r="I9" s="10"/>
      <c r="J9" s="10"/>
      <c r="K9" s="10"/>
      <c r="L9" s="1"/>
      <c r="N9" s="1"/>
    </row>
    <row r="10" spans="1:15" ht="16" x14ac:dyDescent="0.2">
      <c r="A10" s="1"/>
      <c r="B10" s="38" t="str">
        <f>IF(AND(Data!$N$15=1,Data!B6&lt;&gt;""),Data!B6,IF(AND(Data!$N$15=2,Data!C6&lt;&gt;""),Data!C6,IF(AND(Data!$N$15=3,Data!D6&lt;&gt;""),Data!D6,IF(AND(Data!$N$15=4,Data!E6&lt;&gt;""),Data!E6,IF(AND(Data!$N$15=5,Data!F6&lt;&gt;""),Data!F6,IF(AND(Data!$N$15=6,Data!G6&lt;&gt;""),Data!G6,IF(AND(Data!$N$15=7,Data!H6&lt;&gt;""),Data!H6,IF(AND(Data!$N$15=8,Data!I6&lt;&gt;""),Data!I6,IF(AND(Data!$N$15=9,Data!J6&lt;&gt;""),Data!J6,IF(AND(Data!$N$15=10,Data!K6&lt;&gt;""),Data!K6,""))))))))))</f>
        <v>M</v>
      </c>
      <c r="C10" s="38">
        <f>IF(AND(Data!$N$19=1,Data!B6&lt;&gt;""),Data!B6,IF(AND(Data!$N$19=2,Data!C6&lt;&gt;""),Data!C6,IF(AND(Data!$N$19=3,Data!D6&lt;&gt;""),Data!D6,IF(AND(Data!$N$19=4,Data!E6&lt;&gt;""),Data!E6,IF(AND(Data!$N$19=5,Data!F6&lt;&gt;""),Data!F6,IF(AND(Data!$N$19=6,Data!G6&lt;&gt;""),Data!G6,IF(AND(Data!$N$19=7,Data!H6&lt;&gt;""),Data!H6,IF(AND(Data!$N$19=8,Data!I6&lt;&gt;""),Data!I6,IF(AND(Data!$N$19=9,Data!J6&lt;&gt;""),Data!J6,IF(AND(Data!$N$19=10,Data!K6&lt;&gt;""),Data!K6,""))))))))))</f>
        <v>90</v>
      </c>
      <c r="D10" s="1"/>
      <c r="E10" s="44" t="s">
        <v>15</v>
      </c>
      <c r="F10" s="56" t="e">
        <f>IF(AND(B7&lt;&gt;"",C7&lt;&gt;""),AVERAGEIF(B7:B206,L7,C7:C207),"")</f>
        <v>#DIV/0!</v>
      </c>
      <c r="G10" s="68"/>
      <c r="H10" s="44" t="s">
        <v>15</v>
      </c>
      <c r="I10" s="10"/>
      <c r="J10" s="10"/>
      <c r="K10" s="10"/>
      <c r="L10" s="1" t="s">
        <v>124</v>
      </c>
      <c r="M10" t="e">
        <f>IF(AND(G8&lt;&gt;"",G11&lt;&gt;""),(G8^2+G11^2)/2,IF(AND(F8&lt;&gt;"",F11&lt;&gt;""),(F8^2+F11^2)/2,""))</f>
        <v>#DIV/0!</v>
      </c>
      <c r="N10" s="1"/>
    </row>
    <row r="11" spans="1:15" ht="14" x14ac:dyDescent="0.15">
      <c r="A11" s="1"/>
      <c r="B11" s="38" t="str">
        <f>IF(AND(Data!$N$15=1,Data!B7&lt;&gt;""),Data!B7,IF(AND(Data!$N$15=2,Data!C7&lt;&gt;""),Data!C7,IF(AND(Data!$N$15=3,Data!D7&lt;&gt;""),Data!D7,IF(AND(Data!$N$15=4,Data!E7&lt;&gt;""),Data!E7,IF(AND(Data!$N$15=5,Data!F7&lt;&gt;""),Data!F7,IF(AND(Data!$N$15=6,Data!G7&lt;&gt;""),Data!G7,IF(AND(Data!$N$15=7,Data!H7&lt;&gt;""),Data!H7,IF(AND(Data!$N$15=8,Data!I7&lt;&gt;""),Data!I7,IF(AND(Data!$N$15=9,Data!J7&lt;&gt;""),Data!J7,IF(AND(Data!$N$15=10,Data!K7&lt;&gt;""),Data!K7,""))))))))))</f>
        <v>M</v>
      </c>
      <c r="C11" s="38">
        <f>IF(AND(Data!$N$19=1,Data!B7&lt;&gt;""),Data!B7,IF(AND(Data!$N$19=2,Data!C7&lt;&gt;""),Data!C7,IF(AND(Data!$N$19=3,Data!D7&lt;&gt;""),Data!D7,IF(AND(Data!$N$19=4,Data!E7&lt;&gt;""),Data!E7,IF(AND(Data!$N$19=5,Data!F7&lt;&gt;""),Data!F7,IF(AND(Data!$N$19=6,Data!G7&lt;&gt;""),Data!G7,IF(AND(Data!$N$19=7,Data!H7&lt;&gt;""),Data!H7,IF(AND(Data!$N$19=8,Data!I7&lt;&gt;""),Data!I7,IF(AND(Data!$N$19=9,Data!J7&lt;&gt;""),Data!J7,IF(AND(Data!$N$19=10,Data!K7&lt;&gt;""),Data!K7,""))))))))))</f>
        <v>90</v>
      </c>
      <c r="D11" s="1"/>
      <c r="E11" s="24" t="s">
        <v>17</v>
      </c>
      <c r="F11" s="56" t="e">
        <f t="array" ref="F11">IF(AND(B7&lt;&gt;"",C7&lt;&gt;""),STDEV(IF(B7:B207=L7,C7:C207)),"")</f>
        <v>#DIV/0!</v>
      </c>
      <c r="G11" s="68"/>
      <c r="H11" s="55" t="s">
        <v>17</v>
      </c>
      <c r="I11" s="10"/>
      <c r="J11" s="10"/>
      <c r="K11" s="10"/>
      <c r="L11" s="1"/>
      <c r="M11" t="e">
        <f>SQRT(M10)</f>
        <v>#DIV/0!</v>
      </c>
      <c r="N11" s="49"/>
    </row>
    <row r="12" spans="1:15" ht="14" x14ac:dyDescent="0.15">
      <c r="A12" s="1"/>
      <c r="B12" s="38" t="str">
        <f>IF(AND(Data!$N$15=1,Data!B8&lt;&gt;""),Data!B8,IF(AND(Data!$N$15=2,Data!C8&lt;&gt;""),Data!C8,IF(AND(Data!$N$15=3,Data!D8&lt;&gt;""),Data!D8,IF(AND(Data!$N$15=4,Data!E8&lt;&gt;""),Data!E8,IF(AND(Data!$N$15=5,Data!F8&lt;&gt;""),Data!F8,IF(AND(Data!$N$15=6,Data!G8&lt;&gt;""),Data!G8,IF(AND(Data!$N$15=7,Data!H8&lt;&gt;""),Data!H8,IF(AND(Data!$N$15=8,Data!I8&lt;&gt;""),Data!I8,IF(AND(Data!$N$15=9,Data!J8&lt;&gt;""),Data!J8,IF(AND(Data!$N$15=10,Data!K8&lt;&gt;""),Data!K8,""))))))))))</f>
        <v>M</v>
      </c>
      <c r="C12" s="38">
        <f>IF(AND(Data!$N$19=1,Data!B8&lt;&gt;""),Data!B8,IF(AND(Data!$N$19=2,Data!C8&lt;&gt;""),Data!C8,IF(AND(Data!$N$19=3,Data!D8&lt;&gt;""),Data!D8,IF(AND(Data!$N$19=4,Data!E8&lt;&gt;""),Data!E8,IF(AND(Data!$N$19=5,Data!F8&lt;&gt;""),Data!F8,IF(AND(Data!$N$19=6,Data!G8&lt;&gt;""),Data!G8,IF(AND(Data!$N$19=7,Data!H8&lt;&gt;""),Data!H8,IF(AND(Data!$N$19=8,Data!I8&lt;&gt;""),Data!I8,IF(AND(Data!$N$19=9,Data!J8&lt;&gt;""),Data!J8,IF(AND(Data!$N$19=10,Data!K8&lt;&gt;""),Data!K8,""))))))))))</f>
        <v>90</v>
      </c>
      <c r="D12" s="1"/>
      <c r="E12" s="11"/>
      <c r="F12" s="12"/>
      <c r="G12" s="13"/>
      <c r="H12" s="10"/>
      <c r="I12" s="10"/>
      <c r="J12" s="10"/>
      <c r="K12" s="10"/>
      <c r="L12" s="1"/>
      <c r="N12" s="1"/>
    </row>
    <row r="13" spans="1:15" ht="14" x14ac:dyDescent="0.15">
      <c r="A13" s="1"/>
      <c r="B13" s="38" t="str">
        <f>IF(AND(Data!$N$15=1,Data!B9&lt;&gt;""),Data!B9,IF(AND(Data!$N$15=2,Data!C9&lt;&gt;""),Data!C9,IF(AND(Data!$N$15=3,Data!D9&lt;&gt;""),Data!D9,IF(AND(Data!$N$15=4,Data!E9&lt;&gt;""),Data!E9,IF(AND(Data!$N$15=5,Data!F9&lt;&gt;""),Data!F9,IF(AND(Data!$N$15=6,Data!G9&lt;&gt;""),Data!G9,IF(AND(Data!$N$15=7,Data!H9&lt;&gt;""),Data!H9,IF(AND(Data!$N$15=8,Data!I9&lt;&gt;""),Data!I9,IF(AND(Data!$N$15=9,Data!J9&lt;&gt;""),Data!J9,IF(AND(Data!$N$15=10,Data!K9&lt;&gt;""),Data!K9,""))))))))))</f>
        <v>M</v>
      </c>
      <c r="C13" s="38">
        <f>IF(AND(Data!$N$19=1,Data!B9&lt;&gt;""),Data!B9,IF(AND(Data!$N$19=2,Data!C9&lt;&gt;""),Data!C9,IF(AND(Data!$N$19=3,Data!D9&lt;&gt;""),Data!D9,IF(AND(Data!$N$19=4,Data!E9&lt;&gt;""),Data!E9,IF(AND(Data!$N$19=5,Data!F9&lt;&gt;""),Data!F9,IF(AND(Data!$N$19=6,Data!G9&lt;&gt;""),Data!G9,IF(AND(Data!$N$19=7,Data!H9&lt;&gt;""),Data!H9,IF(AND(Data!$N$19=8,Data!I9&lt;&gt;""),Data!I9,IF(AND(Data!$N$19=9,Data!J9&lt;&gt;""),Data!J9,IF(AND(Data!$N$19=10,Data!K9&lt;&gt;""),Data!K9,""))))))))))</f>
        <v>91</v>
      </c>
      <c r="D13" s="1"/>
      <c r="E13" s="208" t="s">
        <v>24</v>
      </c>
      <c r="F13" s="201"/>
      <c r="G13" s="193"/>
      <c r="H13" s="10"/>
      <c r="I13" s="10"/>
      <c r="J13" s="10"/>
      <c r="K13" s="10"/>
      <c r="L13" s="1"/>
      <c r="N13" s="1"/>
    </row>
    <row r="14" spans="1:15" ht="14" x14ac:dyDescent="0.15">
      <c r="A14" s="1"/>
      <c r="B14" s="38" t="str">
        <f>IF(AND(Data!$N$15=1,Data!B10&lt;&gt;""),Data!B10,IF(AND(Data!$N$15=2,Data!C10&lt;&gt;""),Data!C10,IF(AND(Data!$N$15=3,Data!D10&lt;&gt;""),Data!D10,IF(AND(Data!$N$15=4,Data!E10&lt;&gt;""),Data!E10,IF(AND(Data!$N$15=5,Data!F10&lt;&gt;""),Data!F10,IF(AND(Data!$N$15=6,Data!G10&lt;&gt;""),Data!G10,IF(AND(Data!$N$15=7,Data!H10&lt;&gt;""),Data!H10,IF(AND(Data!$N$15=8,Data!I10&lt;&gt;""),Data!I10,IF(AND(Data!$N$15=9,Data!J10&lt;&gt;""),Data!J10,IF(AND(Data!$N$15=10,Data!K10&lt;&gt;""),Data!K10,""))))))))))</f>
        <v>M</v>
      </c>
      <c r="C14" s="38">
        <f>IF(AND(Data!$N$19=1,Data!B10&lt;&gt;""),Data!B10,IF(AND(Data!$N$19=2,Data!C10&lt;&gt;""),Data!C10,IF(AND(Data!$N$19=3,Data!D10&lt;&gt;""),Data!D10,IF(AND(Data!$N$19=4,Data!E10&lt;&gt;""),Data!E10,IF(AND(Data!$N$19=5,Data!F10&lt;&gt;""),Data!F10,IF(AND(Data!$N$19=6,Data!G10&lt;&gt;""),Data!G10,IF(AND(Data!$N$19=7,Data!H10&lt;&gt;""),Data!H10,IF(AND(Data!$N$19=8,Data!I10&lt;&gt;""),Data!I10,IF(AND(Data!$N$19=9,Data!J10&lt;&gt;""),Data!J10,IF(AND(Data!$N$19=10,Data!K10&lt;&gt;""),Data!K10,""))))))))))</f>
        <v>111</v>
      </c>
      <c r="D14" s="1"/>
      <c r="E14" s="9"/>
      <c r="F14" s="14"/>
      <c r="G14" s="14"/>
      <c r="H14" s="10"/>
      <c r="I14" s="10"/>
      <c r="J14" s="10"/>
      <c r="K14" s="10"/>
      <c r="L14" s="1"/>
    </row>
    <row r="15" spans="1:15" ht="14" x14ac:dyDescent="0.15">
      <c r="A15" s="1"/>
      <c r="B15" s="38" t="str">
        <f>IF(AND(Data!$N$15=1,Data!B11&lt;&gt;""),Data!B11,IF(AND(Data!$N$15=2,Data!C11&lt;&gt;""),Data!C11,IF(AND(Data!$N$15=3,Data!D11&lt;&gt;""),Data!D11,IF(AND(Data!$N$15=4,Data!E11&lt;&gt;""),Data!E11,IF(AND(Data!$N$15=5,Data!F11&lt;&gt;""),Data!F11,IF(AND(Data!$N$15=6,Data!G11&lt;&gt;""),Data!G11,IF(AND(Data!$N$15=7,Data!H11&lt;&gt;""),Data!H11,IF(AND(Data!$N$15=8,Data!I11&lt;&gt;""),Data!I11,IF(AND(Data!$N$15=9,Data!J11&lt;&gt;""),Data!J11,IF(AND(Data!$N$15=10,Data!K11&lt;&gt;""),Data!K11,""))))))))))</f>
        <v>M</v>
      </c>
      <c r="C15" s="38">
        <f>IF(AND(Data!$N$19=1,Data!B11&lt;&gt;""),Data!B11,IF(AND(Data!$N$19=2,Data!C11&lt;&gt;""),Data!C11,IF(AND(Data!$N$19=3,Data!D11&lt;&gt;""),Data!D11,IF(AND(Data!$N$19=4,Data!E11&lt;&gt;""),Data!E11,IF(AND(Data!$N$19=5,Data!F11&lt;&gt;""),Data!F11,IF(AND(Data!$N$19=6,Data!G11&lt;&gt;""),Data!G11,IF(AND(Data!$N$19=7,Data!H11&lt;&gt;""),Data!H11,IF(AND(Data!$N$19=8,Data!I11&lt;&gt;""),Data!I11,IF(AND(Data!$N$19=9,Data!J11&lt;&gt;""),Data!J11,IF(AND(Data!$N$19=10,Data!K11&lt;&gt;""),Data!K11,""))))))))))</f>
        <v>111</v>
      </c>
      <c r="D15" s="1"/>
      <c r="E15" s="55" t="s">
        <v>71</v>
      </c>
      <c r="F15" s="103" t="e">
        <f>IF(F28&lt;&gt;"",F28,"")</f>
        <v>#DIV/0!</v>
      </c>
      <c r="G15" s="14"/>
      <c r="H15" s="55" t="s">
        <v>32</v>
      </c>
      <c r="I15" s="109" t="e">
        <f>IF(AND(F6&lt;&gt;"",F9&lt;&gt;""),((F8^2/F6+F11^2/F9)^2/((F8^2/F6)^2/(F6-1)+(F11^2/F9)^2/(F9-1))),IF(AND(G6&lt;&gt;"",G9&lt;&gt;""),((G8^2/G6+G11^2/G9)^2/((G8^2/G6)^2/(G6-1)+(G11^2/G9)^2/(G9-1))),""))</f>
        <v>#DIV/0!</v>
      </c>
      <c r="J15" s="10"/>
      <c r="K15" s="10"/>
      <c r="L15" s="1"/>
      <c r="M15" s="1"/>
    </row>
    <row r="16" spans="1:15" ht="14" x14ac:dyDescent="0.15">
      <c r="A16" s="1"/>
      <c r="B16" s="38" t="str">
        <f>IF(AND(Data!$N$15=1,Data!B12&lt;&gt;""),Data!B12,IF(AND(Data!$N$15=2,Data!C12&lt;&gt;""),Data!C12,IF(AND(Data!$N$15=3,Data!D12&lt;&gt;""),Data!D12,IF(AND(Data!$N$15=4,Data!E12&lt;&gt;""),Data!E12,IF(AND(Data!$N$15=5,Data!F12&lt;&gt;""),Data!F12,IF(AND(Data!$N$15=6,Data!G12&lt;&gt;""),Data!G12,IF(AND(Data!$N$15=7,Data!H12&lt;&gt;""),Data!H12,IF(AND(Data!$N$15=8,Data!I12&lt;&gt;""),Data!I12,IF(AND(Data!$N$15=9,Data!J12&lt;&gt;""),Data!J12,IF(AND(Data!$N$15=10,Data!K12&lt;&gt;""),Data!K12,""))))))))))</f>
        <v>M</v>
      </c>
      <c r="C16" s="38">
        <f>IF(AND(Data!$N$19=1,Data!B12&lt;&gt;""),Data!B12,IF(AND(Data!$N$19=2,Data!C12&lt;&gt;""),Data!C12,IF(AND(Data!$N$19=3,Data!D12&lt;&gt;""),Data!D12,IF(AND(Data!$N$19=4,Data!E12&lt;&gt;""),Data!E12,IF(AND(Data!$N$19=5,Data!F12&lt;&gt;""),Data!F12,IF(AND(Data!$N$19=6,Data!G12&lt;&gt;""),Data!G12,IF(AND(Data!$N$19=7,Data!H12&lt;&gt;""),Data!H12,IF(AND(Data!$N$19=8,Data!I12&lt;&gt;""),Data!I12,IF(AND(Data!$N$19=9,Data!J12&lt;&gt;""),Data!J12,IF(AND(Data!$N$19=10,Data!K12&lt;&gt;""),Data!K12,""))))))))))</f>
        <v>132</v>
      </c>
      <c r="D16" s="1"/>
      <c r="E16" s="9"/>
      <c r="F16" s="14"/>
      <c r="G16" s="14"/>
      <c r="H16" s="9"/>
      <c r="I16" s="102"/>
      <c r="J16" s="10"/>
      <c r="K16" s="10"/>
      <c r="L16" s="1"/>
      <c r="M16" s="1"/>
      <c r="N16" s="1"/>
    </row>
    <row r="17" spans="1:14" ht="14" x14ac:dyDescent="0.15">
      <c r="A17" s="1"/>
      <c r="B17" s="38" t="str">
        <f>IF(AND(Data!$N$15=1,Data!B13&lt;&gt;""),Data!B13,IF(AND(Data!$N$15=2,Data!C13&lt;&gt;""),Data!C13,IF(AND(Data!$N$15=3,Data!D13&lt;&gt;""),Data!D13,IF(AND(Data!$N$15=4,Data!E13&lt;&gt;""),Data!E13,IF(AND(Data!$N$15=5,Data!F13&lt;&gt;""),Data!F13,IF(AND(Data!$N$15=6,Data!G13&lt;&gt;""),Data!G13,IF(AND(Data!$N$15=7,Data!H13&lt;&gt;""),Data!H13,IF(AND(Data!$N$15=8,Data!I13&lt;&gt;""),Data!I13,IF(AND(Data!$N$15=9,Data!J13&lt;&gt;""),Data!J13,IF(AND(Data!$N$15=10,Data!K13&lt;&gt;""),Data!K13,""))))))))))</f>
        <v>F</v>
      </c>
      <c r="C17" s="38">
        <f>IF(AND(Data!$N$19=1,Data!B13&lt;&gt;""),Data!B13,IF(AND(Data!$N$19=2,Data!C13&lt;&gt;""),Data!C13,IF(AND(Data!$N$19=3,Data!D13&lt;&gt;""),Data!D13,IF(AND(Data!$N$19=4,Data!E13&lt;&gt;""),Data!E13,IF(AND(Data!$N$19=5,Data!F13&lt;&gt;""),Data!F13,IF(AND(Data!$N$19=6,Data!G13&lt;&gt;""),Data!G13,IF(AND(Data!$N$19=7,Data!H13&lt;&gt;""),Data!H13,IF(AND(Data!$N$19=8,Data!I13&lt;&gt;""),Data!I13,IF(AND(Data!$N$19=9,Data!J13&lt;&gt;""),Data!J13,IF(AND(Data!$N$19=10,Data!K13&lt;&gt;""),Data!K13,""))))))))))</f>
        <v>105</v>
      </c>
      <c r="D17" s="1"/>
      <c r="E17" s="16" t="s">
        <v>22</v>
      </c>
      <c r="F17" s="69">
        <v>0</v>
      </c>
      <c r="G17" s="17"/>
      <c r="J17" s="22"/>
      <c r="K17" s="10"/>
      <c r="L17" s="1"/>
    </row>
    <row r="18" spans="1:14" ht="14" x14ac:dyDescent="0.15">
      <c r="A18" s="1"/>
      <c r="B18" s="38" t="str">
        <f>IF(AND(Data!$N$15=1,Data!B14&lt;&gt;""),Data!B14,IF(AND(Data!$N$15=2,Data!C14&lt;&gt;""),Data!C14,IF(AND(Data!$N$15=3,Data!D14&lt;&gt;""),Data!D14,IF(AND(Data!$N$15=4,Data!E14&lt;&gt;""),Data!E14,IF(AND(Data!$N$15=5,Data!F14&lt;&gt;""),Data!F14,IF(AND(Data!$N$15=6,Data!G14&lt;&gt;""),Data!G14,IF(AND(Data!$N$15=7,Data!H14&lt;&gt;""),Data!H14,IF(AND(Data!$N$15=8,Data!I14&lt;&gt;""),Data!I14,IF(AND(Data!$N$15=9,Data!J14&lt;&gt;""),Data!J14,IF(AND(Data!$N$15=10,Data!K14&lt;&gt;""),Data!K14,""))))))))))</f>
        <v>M</v>
      </c>
      <c r="C18" s="38">
        <f>IF(AND(Data!$N$19=1,Data!B14&lt;&gt;""),Data!B14,IF(AND(Data!$N$19=2,Data!C14&lt;&gt;""),Data!C14,IF(AND(Data!$N$19=3,Data!D14&lt;&gt;""),Data!D14,IF(AND(Data!$N$19=4,Data!E14&lt;&gt;""),Data!E14,IF(AND(Data!$N$19=5,Data!F14&lt;&gt;""),Data!F14,IF(AND(Data!$N$19=6,Data!G14&lt;&gt;""),Data!G14,IF(AND(Data!$N$19=7,Data!H14&lt;&gt;""),Data!H14,IF(AND(Data!$N$19=8,Data!I14&lt;&gt;""),Data!I14,IF(AND(Data!$N$19=9,Data!J14&lt;&gt;""),Data!J14,IF(AND(Data!$N$19=10,Data!K14&lt;&gt;""),Data!K14,""))))))))))</f>
        <v>94</v>
      </c>
      <c r="D18" s="1"/>
      <c r="E18" s="16" t="s">
        <v>42</v>
      </c>
      <c r="F18" s="52" t="e">
        <f>IF(AND(G6&lt;&gt;"",G7&lt;&gt;"",G8&lt;&gt;"",G9&lt;&gt;"",G10&lt;&gt;"",G11&lt;&gt;"",F17&lt;&gt;""),(F28-F17)/(F20),IF(AND(F6&lt;&gt;"",F7&lt;&gt;"",F8&lt;&gt;"",F9&lt;&gt;"",F10&lt;&gt;"",F11&lt;&gt;"",F17&lt;&gt;""),(F28-F17)/(F20),""))</f>
        <v>#DIV/0!</v>
      </c>
      <c r="G18" s="17"/>
      <c r="H18" s="18" t="s">
        <v>7</v>
      </c>
      <c r="I18" s="41" t="e">
        <f>IF(F18&lt;&gt;"",(MIN(O6,O7)*2),"")</f>
        <v>#DIV/0!</v>
      </c>
      <c r="J18" s="22"/>
      <c r="K18" s="14"/>
      <c r="L18" s="1"/>
      <c r="M18" s="1"/>
    </row>
    <row r="19" spans="1:14" ht="14" x14ac:dyDescent="0.15">
      <c r="A19" s="1"/>
      <c r="B19" s="38" t="str">
        <f>IF(AND(Data!$N$15=1,Data!B15&lt;&gt;""),Data!B15,IF(AND(Data!$N$15=2,Data!C15&lt;&gt;""),Data!C15,IF(AND(Data!$N$15=3,Data!D15&lt;&gt;""),Data!D15,IF(AND(Data!$N$15=4,Data!E15&lt;&gt;""),Data!E15,IF(AND(Data!$N$15=5,Data!F15&lt;&gt;""),Data!F15,IF(AND(Data!$N$15=6,Data!G15&lt;&gt;""),Data!G15,IF(AND(Data!$N$15=7,Data!H15&lt;&gt;""),Data!H15,IF(AND(Data!$N$15=8,Data!I15&lt;&gt;""),Data!I15,IF(AND(Data!$N$15=9,Data!J15&lt;&gt;""),Data!J15,IF(AND(Data!$N$15=10,Data!K15&lt;&gt;""),Data!K15,""))))))))))</f>
        <v>M</v>
      </c>
      <c r="C19" s="38">
        <f>IF(AND(Data!$N$19=1,Data!B15&lt;&gt;""),Data!B15,IF(AND(Data!$N$19=2,Data!C15&lt;&gt;""),Data!C15,IF(AND(Data!$N$19=3,Data!D15&lt;&gt;""),Data!D15,IF(AND(Data!$N$19=4,Data!E15&lt;&gt;""),Data!E15,IF(AND(Data!$N$19=5,Data!F15&lt;&gt;""),Data!F15,IF(AND(Data!$N$19=6,Data!G15&lt;&gt;""),Data!G15,IF(AND(Data!$N$19=7,Data!H15&lt;&gt;""),Data!H15,IF(AND(Data!$N$19=8,Data!I15&lt;&gt;""),Data!I15,IF(AND(Data!$N$19=9,Data!J15&lt;&gt;""),Data!J15,IF(AND(Data!$N$19=10,Data!K15&lt;&gt;""),Data!K15,""))))))))))</f>
        <v>63</v>
      </c>
      <c r="D19" s="1"/>
      <c r="E19" s="16" t="s">
        <v>74</v>
      </c>
      <c r="F19" s="52" t="e">
        <f>IF(AND(G6&lt;&gt;"",G7&lt;&gt;"",G8&lt;&gt;"",G9&lt;&gt;"",G10&lt;&gt;"",G11&lt;&gt;"",F18&lt;0),-TINV((I19),I15),IF(AND(G6&lt;&gt;"",G7&lt;&gt;"",G8&lt;&gt;"",G9&lt;&gt;"",G10&lt;&gt;"",G11&lt;&gt;"",F18&gt;=0),TINV((I19),I15),IF(AND(F6&lt;&gt;"",F7&lt;&gt;"",F8&lt;&gt;"",F9&lt;&gt;"",F10&lt;&gt;"",F11&lt;&gt;"",F18&lt;0),-TINV((I19),I15),IF(AND(F6&lt;&gt;"",F7&lt;&gt;"",F8&lt;&gt;"",F9&lt;&gt;"",F10&lt;&gt;"",F11&lt;&gt;"",F18&gt;=0),TINV((I19),I15),""))))</f>
        <v>#DIV/0!</v>
      </c>
      <c r="G19" s="21"/>
      <c r="H19" s="16" t="s">
        <v>9</v>
      </c>
      <c r="I19" s="35">
        <v>0.05</v>
      </c>
      <c r="J19" s="23"/>
      <c r="K19" s="23"/>
      <c r="L19" s="6"/>
      <c r="M19" s="51"/>
      <c r="N19" s="1"/>
    </row>
    <row r="20" spans="1:14" ht="14" x14ac:dyDescent="0.15">
      <c r="A20" s="1"/>
      <c r="B20" s="38" t="str">
        <f>IF(AND(Data!$N$15=1,Data!B16&lt;&gt;""),Data!B16,IF(AND(Data!$N$15=2,Data!C16&lt;&gt;""),Data!C16,IF(AND(Data!$N$15=3,Data!D16&lt;&gt;""),Data!D16,IF(AND(Data!$N$15=4,Data!E16&lt;&gt;""),Data!E16,IF(AND(Data!$N$15=5,Data!F16&lt;&gt;""),Data!F16,IF(AND(Data!$N$15=6,Data!G16&lt;&gt;""),Data!G16,IF(AND(Data!$N$15=7,Data!H16&lt;&gt;""),Data!H16,IF(AND(Data!$N$15=8,Data!I16&lt;&gt;""),Data!I16,IF(AND(Data!$N$15=9,Data!J16&lt;&gt;""),Data!J16,IF(AND(Data!$N$15=10,Data!K16&lt;&gt;""),Data!K16,""))))))))))</f>
        <v>M</v>
      </c>
      <c r="C20" s="38">
        <f>IF(AND(Data!$N$19=1,Data!B16&lt;&gt;""),Data!B16,IF(AND(Data!$N$19=2,Data!C16&lt;&gt;""),Data!C16,IF(AND(Data!$N$19=3,Data!D16&lt;&gt;""),Data!D16,IF(AND(Data!$N$19=4,Data!E16&lt;&gt;""),Data!E16,IF(AND(Data!$N$19=5,Data!F16&lt;&gt;""),Data!F16,IF(AND(Data!$N$19=6,Data!G16&lt;&gt;""),Data!G16,IF(AND(Data!$N$19=7,Data!H16&lt;&gt;""),Data!H16,IF(AND(Data!$N$19=8,Data!I16&lt;&gt;""),Data!I16,IF(AND(Data!$N$19=9,Data!J16&lt;&gt;""),Data!J16,IF(AND(Data!$N$19=10,Data!K16&lt;&gt;""),Data!K16,""))))))))))</f>
        <v>99</v>
      </c>
      <c r="D20" s="1"/>
      <c r="E20" s="16" t="s">
        <v>23</v>
      </c>
      <c r="F20" s="52" t="e">
        <f>IF(AND(G6&lt;&gt;"",G7&lt;&gt;"",G8&lt;&gt;"",G9&lt;&gt;"",G10&lt;&gt;"",G11&lt;&gt;""),SQRT((G8^2/G6)+(G11^2/G9)),IF(AND(F6&lt;&gt;"",F7&lt;&gt;"",F8&lt;&gt;"",F9&lt;&gt;"",F10&lt;&gt;"",F11&lt;&gt;""),SQRT((F8^2/F6)+(F11^2/F9)),""))</f>
        <v>#DIV/0!</v>
      </c>
      <c r="G20" s="21"/>
      <c r="H20" s="16" t="s">
        <v>5</v>
      </c>
      <c r="I20" s="42" t="e">
        <f>IF(AND(I18&lt;&gt;"",I18&lt;I19),"Yes",IF(AND(I18&lt;&gt;"",I18&gt;I19),"No",""))</f>
        <v>#DIV/0!</v>
      </c>
      <c r="J20" s="22"/>
      <c r="K20" s="14"/>
      <c r="L20" s="1"/>
      <c r="M20" s="1"/>
    </row>
    <row r="21" spans="1:14" ht="14" x14ac:dyDescent="0.15">
      <c r="A21" s="1"/>
      <c r="B21" s="38" t="str">
        <f>IF(AND(Data!$N$15=1,Data!B17&lt;&gt;""),Data!B17,IF(AND(Data!$N$15=2,Data!C17&lt;&gt;""),Data!C17,IF(AND(Data!$N$15=3,Data!D17&lt;&gt;""),Data!D17,IF(AND(Data!$N$15=4,Data!E17&lt;&gt;""),Data!E17,IF(AND(Data!$N$15=5,Data!F17&lt;&gt;""),Data!F17,IF(AND(Data!$N$15=6,Data!G17&lt;&gt;""),Data!G17,IF(AND(Data!$N$15=7,Data!H17&lt;&gt;""),Data!H17,IF(AND(Data!$N$15=8,Data!I17&lt;&gt;""),Data!I17,IF(AND(Data!$N$15=9,Data!J17&lt;&gt;""),Data!J17,IF(AND(Data!$N$15=10,Data!K17&lt;&gt;""),Data!K17,""))))))))))</f>
        <v>M</v>
      </c>
      <c r="C21" s="38">
        <f>IF(AND(Data!$N$19=1,Data!B17&lt;&gt;""),Data!B17,IF(AND(Data!$N$19=2,Data!C17&lt;&gt;""),Data!C17,IF(AND(Data!$N$19=3,Data!D17&lt;&gt;""),Data!D17,IF(AND(Data!$N$19=4,Data!E17&lt;&gt;""),Data!E17,IF(AND(Data!$N$19=5,Data!F17&lt;&gt;""),Data!F17,IF(AND(Data!$N$19=6,Data!G17&lt;&gt;""),Data!G17,IF(AND(Data!$N$19=7,Data!H17&lt;&gt;""),Data!H17,IF(AND(Data!$N$19=8,Data!I17&lt;&gt;""),Data!I17,IF(AND(Data!$N$19=9,Data!J17&lt;&gt;""),Data!J17,IF(AND(Data!$N$19=10,Data!K17&lt;&gt;""),Data!K17,""))))))))))</f>
        <v>99</v>
      </c>
      <c r="D21" s="1"/>
      <c r="E21" s="10"/>
      <c r="F21" s="10"/>
      <c r="G21" s="10"/>
      <c r="H21" s="23"/>
      <c r="I21" s="23"/>
      <c r="J21" s="22"/>
      <c r="K21" s="14"/>
      <c r="L21" s="1"/>
      <c r="M21" s="1"/>
    </row>
    <row r="22" spans="1:14" ht="14" x14ac:dyDescent="0.15">
      <c r="B22" s="38" t="str">
        <f>IF(AND(Data!$N$15=1,Data!B18&lt;&gt;""),Data!B18,IF(AND(Data!$N$15=2,Data!C18&lt;&gt;""),Data!C18,IF(AND(Data!$N$15=3,Data!D18&lt;&gt;""),Data!D18,IF(AND(Data!$N$15=4,Data!E18&lt;&gt;""),Data!E18,IF(AND(Data!$N$15=5,Data!F18&lt;&gt;""),Data!F18,IF(AND(Data!$N$15=6,Data!G18&lt;&gt;""),Data!G18,IF(AND(Data!$N$15=7,Data!H18&lt;&gt;""),Data!H18,IF(AND(Data!$N$15=8,Data!I18&lt;&gt;""),Data!I18,IF(AND(Data!$N$15=9,Data!J18&lt;&gt;""),Data!J18,IF(AND(Data!$N$15=10,Data!K18&lt;&gt;""),Data!K18,""))))))))))</f>
        <v>M</v>
      </c>
      <c r="C22" s="38">
        <f>IF(AND(Data!$N$19=1,Data!B18&lt;&gt;""),Data!B18,IF(AND(Data!$N$19=2,Data!C18&lt;&gt;""),Data!C18,IF(AND(Data!$N$19=3,Data!D18&lt;&gt;""),Data!D18,IF(AND(Data!$N$19=4,Data!E18&lt;&gt;""),Data!E18,IF(AND(Data!$N$19=5,Data!F18&lt;&gt;""),Data!F18,IF(AND(Data!$N$19=6,Data!G18&lt;&gt;""),Data!G18,IF(AND(Data!$N$19=7,Data!H18&lt;&gt;""),Data!H18,IF(AND(Data!$N$19=8,Data!I18&lt;&gt;""),Data!I18,IF(AND(Data!$N$19=9,Data!J18&lt;&gt;""),Data!J18,IF(AND(Data!$N$19=10,Data!K18&lt;&gt;""),Data!K18,""))))))))))</f>
        <v>63</v>
      </c>
      <c r="E22" s="212" t="e">
        <f>IF(I20="Yes","The observed difference is significantly","")</f>
        <v>#DIV/0!</v>
      </c>
      <c r="F22" s="213"/>
      <c r="G22" s="27" t="e">
        <f>IF(AND(I20="Yes",F18&gt;0),"GREATER",IF(AND(I20="Yes",F18&lt;0),"LESS",""))</f>
        <v>#DIV/0!</v>
      </c>
      <c r="H22" s="28" t="e">
        <f>IF(I20="Yes","than the test value.","")</f>
        <v>#DIV/0!</v>
      </c>
      <c r="I22" s="57"/>
      <c r="K22" s="1"/>
    </row>
    <row r="23" spans="1:14" ht="14" x14ac:dyDescent="0.15">
      <c r="B23" s="38" t="str">
        <f>IF(AND(Data!$N$15=1,Data!B19&lt;&gt;""),Data!B19,IF(AND(Data!$N$15=2,Data!C19&lt;&gt;""),Data!C19,IF(AND(Data!$N$15=3,Data!D19&lt;&gt;""),Data!D19,IF(AND(Data!$N$15=4,Data!E19&lt;&gt;""),Data!E19,IF(AND(Data!$N$15=5,Data!F19&lt;&gt;""),Data!F19,IF(AND(Data!$N$15=6,Data!G19&lt;&gt;""),Data!G19,IF(AND(Data!$N$15=7,Data!H19&lt;&gt;""),Data!H19,IF(AND(Data!$N$15=8,Data!I19&lt;&gt;""),Data!I19,IF(AND(Data!$N$15=9,Data!J19&lt;&gt;""),Data!J19,IF(AND(Data!$N$15=10,Data!K19&lt;&gt;""),Data!K19,""))))))))))</f>
        <v>M</v>
      </c>
      <c r="C23" s="38">
        <f>IF(AND(Data!$N$19=1,Data!B19&lt;&gt;""),Data!B19,IF(AND(Data!$N$19=2,Data!C19&lt;&gt;""),Data!C19,IF(AND(Data!$N$19=3,Data!D19&lt;&gt;""),Data!D19,IF(AND(Data!$N$19=4,Data!E19&lt;&gt;""),Data!E19,IF(AND(Data!$N$19=5,Data!F19&lt;&gt;""),Data!F19,IF(AND(Data!$N$19=6,Data!G19&lt;&gt;""),Data!G19,IF(AND(Data!$N$19=7,Data!H19&lt;&gt;""),Data!H19,IF(AND(Data!$N$19=8,Data!I19&lt;&gt;""),Data!I19,IF(AND(Data!$N$19=9,Data!J19&lt;&gt;""),Data!J19,IF(AND(Data!$N$19=10,Data!K19&lt;&gt;""),Data!K19,""))))))))))</f>
        <v>63</v>
      </c>
      <c r="E23" s="10"/>
      <c r="F23" s="10"/>
      <c r="G23" s="11"/>
      <c r="H23" s="23"/>
      <c r="I23" s="23"/>
    </row>
    <row r="24" spans="1:14" x14ac:dyDescent="0.15">
      <c r="B24" s="38" t="str">
        <f>IF(AND(Data!$N$15=1,Data!B20&lt;&gt;""),Data!B20,IF(AND(Data!$N$15=2,Data!C20&lt;&gt;""),Data!C20,IF(AND(Data!$N$15=3,Data!D20&lt;&gt;""),Data!D20,IF(AND(Data!$N$15=4,Data!E20&lt;&gt;""),Data!E20,IF(AND(Data!$N$15=5,Data!F20&lt;&gt;""),Data!F20,IF(AND(Data!$N$15=6,Data!G20&lt;&gt;""),Data!G20,IF(AND(Data!$N$15=7,Data!H20&lt;&gt;""),Data!H20,IF(AND(Data!$N$15=8,Data!I20&lt;&gt;""),Data!I20,IF(AND(Data!$N$15=9,Data!J20&lt;&gt;""),Data!J20,IF(AND(Data!$N$15=10,Data!K20&lt;&gt;""),Data!K20,""))))))))))</f>
        <v>M</v>
      </c>
      <c r="C24" s="38">
        <f>IF(AND(Data!$N$19=1,Data!B20&lt;&gt;""),Data!B20,IF(AND(Data!$N$19=2,Data!C20&lt;&gt;""),Data!C20,IF(AND(Data!$N$19=3,Data!D20&lt;&gt;""),Data!D20,IF(AND(Data!$N$19=4,Data!E20&lt;&gt;""),Data!E20,IF(AND(Data!$N$19=5,Data!F20&lt;&gt;""),Data!F20,IF(AND(Data!$N$19=6,Data!G20&lt;&gt;""),Data!G20,IF(AND(Data!$N$19=7,Data!H20&lt;&gt;""),Data!H20,IF(AND(Data!$N$19=8,Data!I20&lt;&gt;""),Data!I20,IF(AND(Data!$N$19=9,Data!J20&lt;&gt;""),Data!J20,IF(AND(Data!$N$19=10,Data!K20&lt;&gt;""),Data!K20,""))))))))))</f>
        <v>101</v>
      </c>
      <c r="E24" s="221" t="e">
        <f>IF(AND(G6&lt;&gt;"",G7&lt;&gt;"",G8&lt;&gt;"",G9&lt;&gt;"",G10&lt;&gt;"",G11&lt;&gt;"",H8&lt;&gt;"",I20="Yes",F18&gt;0),"  Reject Null: The population mean difference is probably greater than the test value.",IF(AND(G6&lt;&gt;"",G8&lt;&gt;"",G9&lt;&gt;"",G10&lt;&gt;"",G11&lt;&gt;"",H8&lt;&gt;"",I20="Yes",F18&lt;0),"   Reject Null: The population mean difference is probably less than the test value.",IF(AND(G6&lt;&gt;"",G7&lt;&gt;"",G8&lt;&gt;"",G9&lt;&gt;"",G10&lt;&gt;"",G11&lt;&gt;"",F17&lt;&gt;"",I20="No"),"Do Not Reject Null: The population mean difference may be close to the test value.",IF(AND(F6&lt;&gt;"",F7&lt;&gt;"",F8&lt;&gt;"",F9&lt;&gt;"",F10&lt;&gt;"",F11&lt;&gt;"",F17&lt;&gt;"",I20="Yes",F18&gt;0),"  Reject Null: The population mean difference is probably greater than the test value.",IF(AND(F6&lt;&gt;"",F7&lt;&gt;"",F8&lt;&gt;"",F9&lt;&gt;"",F10&lt;&gt;"",F11&lt;&gt;"",F17&lt;&gt;"",I20="Yes",F18&lt;0),"   Reject Null: The population mean difference is probably less than the test value.",IF(AND(F6&lt;&gt;"",F7&lt;&gt;"",F8&lt;&gt;"",F9&lt;&gt;"",F10&lt;&gt;"",F11&lt;&gt;"",F17&lt;&gt;"",I20="No"),"Do Not Reject Null: The population mean difference may be close to the test value.",IF(AND(F6&lt;&gt;"",F7&lt;&gt;"",F8&lt;&gt;"",F9&lt;&gt;"",F10&lt;&gt;"",F11&lt;&gt;"",F17&lt;&gt;"",I20="No"),"Do Not Reject Null: The population mean difference may be close to the test value.","")))))))</f>
        <v>#DIV/0!</v>
      </c>
      <c r="F24" s="242"/>
      <c r="G24" s="242"/>
      <c r="H24" s="242"/>
      <c r="I24" s="243"/>
      <c r="N24" s="1"/>
    </row>
    <row r="25" spans="1:14" x14ac:dyDescent="0.15">
      <c r="B25" s="38" t="str">
        <f>IF(AND(Data!$N$15=1,Data!B21&lt;&gt;""),Data!B21,IF(AND(Data!$N$15=2,Data!C21&lt;&gt;""),Data!C21,IF(AND(Data!$N$15=3,Data!D21&lt;&gt;""),Data!D21,IF(AND(Data!$N$15=4,Data!E21&lt;&gt;""),Data!E21,IF(AND(Data!$N$15=5,Data!F21&lt;&gt;""),Data!F21,IF(AND(Data!$N$15=6,Data!G21&lt;&gt;""),Data!G21,IF(AND(Data!$N$15=7,Data!H21&lt;&gt;""),Data!H21,IF(AND(Data!$N$15=8,Data!I21&lt;&gt;""),Data!I21,IF(AND(Data!$N$15=9,Data!J21&lt;&gt;""),Data!J21,IF(AND(Data!$N$15=10,Data!K21&lt;&gt;""),Data!K21,""))))))))))</f>
        <v>F</v>
      </c>
      <c r="C25" s="38">
        <f>IF(AND(Data!$N$19=1,Data!B21&lt;&gt;""),Data!B21,IF(AND(Data!$N$19=2,Data!C21&lt;&gt;""),Data!C21,IF(AND(Data!$N$19=3,Data!D21&lt;&gt;""),Data!D21,IF(AND(Data!$N$19=4,Data!E21&lt;&gt;""),Data!E21,IF(AND(Data!$N$19=5,Data!F21&lt;&gt;""),Data!F21,IF(AND(Data!$N$19=6,Data!G21&lt;&gt;""),Data!G21,IF(AND(Data!$N$19=7,Data!H21&lt;&gt;""),Data!H21,IF(AND(Data!$N$19=8,Data!I21&lt;&gt;""),Data!I21,IF(AND(Data!$N$19=9,Data!J21&lt;&gt;""),Data!J21,IF(AND(Data!$N$19=10,Data!K21&lt;&gt;""),Data!K21,""))))))))))</f>
        <v>81</v>
      </c>
      <c r="E25" s="244"/>
      <c r="F25" s="245"/>
      <c r="G25" s="245"/>
      <c r="H25" s="245"/>
      <c r="I25" s="246"/>
    </row>
    <row r="26" spans="1:14" x14ac:dyDescent="0.15">
      <c r="B26" s="38" t="str">
        <f>IF(AND(Data!$N$15=1,Data!B22&lt;&gt;""),Data!B22,IF(AND(Data!$N$15=2,Data!C22&lt;&gt;""),Data!C22,IF(AND(Data!$N$15=3,Data!D22&lt;&gt;""),Data!D22,IF(AND(Data!$N$15=4,Data!E22&lt;&gt;""),Data!E22,IF(AND(Data!$N$15=5,Data!F22&lt;&gt;""),Data!F22,IF(AND(Data!$N$15=6,Data!G22&lt;&gt;""),Data!G22,IF(AND(Data!$N$15=7,Data!H22&lt;&gt;""),Data!H22,IF(AND(Data!$N$15=8,Data!I22&lt;&gt;""),Data!I22,IF(AND(Data!$N$15=9,Data!J22&lt;&gt;""),Data!J22,IF(AND(Data!$N$15=10,Data!K22&lt;&gt;""),Data!K22,""))))))))))</f>
        <v>F</v>
      </c>
      <c r="C26" s="38">
        <f>IF(AND(Data!$N$19=1,Data!B22&lt;&gt;""),Data!B22,IF(AND(Data!$N$19=2,Data!C22&lt;&gt;""),Data!C22,IF(AND(Data!$N$19=3,Data!D22&lt;&gt;""),Data!D22,IF(AND(Data!$N$19=4,Data!E22&lt;&gt;""),Data!E22,IF(AND(Data!$N$19=5,Data!F22&lt;&gt;""),Data!F22,IF(AND(Data!$N$19=6,Data!G22&lt;&gt;""),Data!G22,IF(AND(Data!$N$19=7,Data!H22&lt;&gt;""),Data!H22,IF(AND(Data!$N$19=8,Data!I22&lt;&gt;""),Data!I22,IF(AND(Data!$N$19=9,Data!J22&lt;&gt;""),Data!J22,IF(AND(Data!$N$19=10,Data!K22&lt;&gt;""),Data!K22,""))))))))))</f>
        <v>117</v>
      </c>
    </row>
    <row r="27" spans="1:14" ht="14" x14ac:dyDescent="0.15">
      <c r="B27" s="38" t="str">
        <f>IF(AND(Data!$N$15=1,Data!B23&lt;&gt;""),Data!B23,IF(AND(Data!$N$15=2,Data!C23&lt;&gt;""),Data!C23,IF(AND(Data!$N$15=3,Data!D23&lt;&gt;""),Data!D23,IF(AND(Data!$N$15=4,Data!E23&lt;&gt;""),Data!E23,IF(AND(Data!$N$15=5,Data!F23&lt;&gt;""),Data!F23,IF(AND(Data!$N$15=6,Data!G23&lt;&gt;""),Data!G23,IF(AND(Data!$N$15=7,Data!H23&lt;&gt;""),Data!H23,IF(AND(Data!$N$15=8,Data!I23&lt;&gt;""),Data!I23,IF(AND(Data!$N$15=9,Data!J23&lt;&gt;""),Data!J23,IF(AND(Data!$N$15=10,Data!K23&lt;&gt;""),Data!K23,""))))))))))</f>
        <v>F</v>
      </c>
      <c r="C27" s="38">
        <f>IF(AND(Data!$N$19=1,Data!B23&lt;&gt;""),Data!B23,IF(AND(Data!$N$19=2,Data!C23&lt;&gt;""),Data!C23,IF(AND(Data!$N$19=3,Data!D23&lt;&gt;""),Data!D23,IF(AND(Data!$N$19=4,Data!E23&lt;&gt;""),Data!E23,IF(AND(Data!$N$19=5,Data!F23&lt;&gt;""),Data!F23,IF(AND(Data!$N$19=6,Data!G23&lt;&gt;""),Data!G23,IF(AND(Data!$N$19=7,Data!H23&lt;&gt;""),Data!H23,IF(AND(Data!$N$19=8,Data!I23&lt;&gt;""),Data!I23,IF(AND(Data!$N$19=9,Data!J23&lt;&gt;""),Data!J23,IF(AND(Data!$N$19=10,Data!K23&lt;&gt;""),Data!K23,""))))))))))</f>
        <v>126</v>
      </c>
      <c r="E27" s="24" t="s">
        <v>0</v>
      </c>
      <c r="F27" s="200" t="s">
        <v>72</v>
      </c>
      <c r="G27" s="201"/>
      <c r="H27" s="193"/>
      <c r="I27" s="25"/>
      <c r="J27" s="202" t="s">
        <v>1</v>
      </c>
      <c r="K27" s="203"/>
      <c r="N27" s="1"/>
    </row>
    <row r="28" spans="1:14" ht="14" x14ac:dyDescent="0.15">
      <c r="B28" s="38" t="str">
        <f>IF(AND(Data!$N$15=1,Data!B24&lt;&gt;""),Data!B24,IF(AND(Data!$N$15=2,Data!C24&lt;&gt;""),Data!C24,IF(AND(Data!$N$15=3,Data!D24&lt;&gt;""),Data!D24,IF(AND(Data!$N$15=4,Data!E24&lt;&gt;""),Data!E24,IF(AND(Data!$N$15=5,Data!F24&lt;&gt;""),Data!F24,IF(AND(Data!$N$15=6,Data!G24&lt;&gt;""),Data!G24,IF(AND(Data!$N$15=7,Data!H24&lt;&gt;""),Data!H24,IF(AND(Data!$N$15=8,Data!I24&lt;&gt;""),Data!I24,IF(AND(Data!$N$15=9,Data!J24&lt;&gt;""),Data!J24,IF(AND(Data!$N$15=10,Data!K24&lt;&gt;""),Data!K24,""))))))))))</f>
        <v>F</v>
      </c>
      <c r="C28" s="38">
        <f>IF(AND(Data!$N$19=1,Data!B24&lt;&gt;""),Data!B24,IF(AND(Data!$N$19=2,Data!C24&lt;&gt;""),Data!C24,IF(AND(Data!$N$19=3,Data!D24&lt;&gt;""),Data!D24,IF(AND(Data!$N$19=4,Data!E24&lt;&gt;""),Data!E24,IF(AND(Data!$N$19=5,Data!F24&lt;&gt;""),Data!F24,IF(AND(Data!$N$19=6,Data!G24&lt;&gt;""),Data!G24,IF(AND(Data!$N$19=7,Data!H24&lt;&gt;""),Data!H24,IF(AND(Data!$N$19=8,Data!I24&lt;&gt;""),Data!I24,IF(AND(Data!$N$19=9,Data!J24&lt;&gt;""),Data!J24,IF(AND(Data!$N$19=10,Data!K24&lt;&gt;""),Data!K24,""))))))))))</f>
        <v>90</v>
      </c>
      <c r="E28" s="26">
        <v>0.95</v>
      </c>
      <c r="F28" s="56" t="e">
        <f>IF(AND(G6&lt;&gt;"",G7&lt;&gt;"",G8&lt;&gt;""),G7-G10,IF(AND(F6&lt;&gt;"",F7&lt;&gt;"",F8&lt;&gt;""),F7-F10,""))</f>
        <v>#DIV/0!</v>
      </c>
      <c r="G28" s="45" t="s">
        <v>2</v>
      </c>
      <c r="H28" s="56" t="e">
        <f>IF(AND(G6&lt;&gt;"",G7&lt;&gt;"",G8&lt;&gt;"",G9&lt;&gt;"",G10&lt;&gt;"",G11&lt;&gt;""),TINV(1-E28,I15)*F20,IF(AND(F6&lt;&gt;"",F7&lt;&gt;"",F8&lt;&gt;"",F9&lt;&gt;"",F10&lt;&gt;"",F11&lt;&gt;""),TINV(1-E28,I15)*F20,""))</f>
        <v>#DIV/0!</v>
      </c>
      <c r="I28" s="46" t="s">
        <v>3</v>
      </c>
      <c r="J28" s="56" t="e">
        <f>IF(AND(F28&lt;&gt;"",H28&lt;&gt;""),F28-H28,"")</f>
        <v>#DIV/0!</v>
      </c>
      <c r="K28" s="56" t="e">
        <f>IF(J28&lt;&gt;"",F28+H28,"")</f>
        <v>#DIV/0!</v>
      </c>
    </row>
    <row r="29" spans="1:14" ht="14" x14ac:dyDescent="0.15">
      <c r="B29" s="38" t="str">
        <f>IF(AND(Data!$N$15=1,Data!B25&lt;&gt;""),Data!B25,IF(AND(Data!$N$15=2,Data!C25&lt;&gt;""),Data!C25,IF(AND(Data!$N$15=3,Data!D25&lt;&gt;""),Data!D25,IF(AND(Data!$N$15=4,Data!E25&lt;&gt;""),Data!E25,IF(AND(Data!$N$15=5,Data!F25&lt;&gt;""),Data!F25,IF(AND(Data!$N$15=6,Data!G25&lt;&gt;""),Data!G25,IF(AND(Data!$N$15=7,Data!H25&lt;&gt;""),Data!H25,IF(AND(Data!$N$15=8,Data!I25&lt;&gt;""),Data!I25,IF(AND(Data!$N$15=9,Data!J25&lt;&gt;""),Data!J25,IF(AND(Data!$N$15=10,Data!K25&lt;&gt;""),Data!K25,""))))))))))</f>
        <v>M</v>
      </c>
      <c r="C29" s="38">
        <f>IF(AND(Data!$N$19=1,Data!B25&lt;&gt;""),Data!B25,IF(AND(Data!$N$19=2,Data!C25&lt;&gt;""),Data!C25,IF(AND(Data!$N$19=3,Data!D25&lt;&gt;""),Data!D25,IF(AND(Data!$N$19=4,Data!E25&lt;&gt;""),Data!E25,IF(AND(Data!$N$19=5,Data!F25&lt;&gt;""),Data!F25,IF(AND(Data!$N$19=6,Data!G25&lt;&gt;""),Data!G25,IF(AND(Data!$N$19=7,Data!H25&lt;&gt;""),Data!H25,IF(AND(Data!$N$19=8,Data!I25&lt;&gt;""),Data!I25,IF(AND(Data!$N$19=9,Data!J25&lt;&gt;""),Data!J25,IF(AND(Data!$N$19=10,Data!K25&lt;&gt;""),Data!K25,""))))))))))</f>
        <v>90</v>
      </c>
      <c r="E29" s="8"/>
      <c r="F29" s="8"/>
      <c r="G29" s="8"/>
      <c r="H29" s="8"/>
      <c r="I29" s="8"/>
      <c r="J29" s="8"/>
      <c r="K29" s="8"/>
    </row>
    <row r="30" spans="1:14" ht="14" x14ac:dyDescent="0.15">
      <c r="B30" s="38" t="str">
        <f>IF(AND(Data!$N$15=1,Data!B26&lt;&gt;""),Data!B26,IF(AND(Data!$N$15=2,Data!C26&lt;&gt;""),Data!C26,IF(AND(Data!$N$15=3,Data!D26&lt;&gt;""),Data!D26,IF(AND(Data!$N$15=4,Data!E26&lt;&gt;""),Data!E26,IF(AND(Data!$N$15=5,Data!F26&lt;&gt;""),Data!F26,IF(AND(Data!$N$15=6,Data!G26&lt;&gt;""),Data!G26,IF(AND(Data!$N$15=7,Data!H26&lt;&gt;""),Data!H26,IF(AND(Data!$N$15=8,Data!I26&lt;&gt;""),Data!I26,IF(AND(Data!$N$15=9,Data!J26&lt;&gt;""),Data!J26,IF(AND(Data!$N$15=10,Data!K26&lt;&gt;""),Data!K26,""))))))))))</f>
        <v>M</v>
      </c>
      <c r="C30" s="38">
        <f>IF(AND(Data!$N$19=1,Data!B26&lt;&gt;""),Data!B26,IF(AND(Data!$N$19=2,Data!C26&lt;&gt;""),Data!C26,IF(AND(Data!$N$19=3,Data!D26&lt;&gt;""),Data!D26,IF(AND(Data!$N$19=4,Data!E26&lt;&gt;""),Data!E26,IF(AND(Data!$N$19=5,Data!F26&lt;&gt;""),Data!F26,IF(AND(Data!$N$19=6,Data!G26&lt;&gt;""),Data!G26,IF(AND(Data!$N$19=7,Data!H26&lt;&gt;""),Data!H26,IF(AND(Data!$N$19=8,Data!I26&lt;&gt;""),Data!I26,IF(AND(Data!$N$19=9,Data!J26&lt;&gt;""),Data!J26,IF(AND(Data!$N$19=10,Data!K26&lt;&gt;""),Data!K26,""))))))))))</f>
        <v>93</v>
      </c>
      <c r="E30" s="204" t="e">
        <f>IF(AND(F6&lt;&gt;"",F7&lt;&gt;"",F8&lt;&gt;"",F9&lt;&gt;"",F10&lt;&gt;"",F11&lt;&gt;"",F17&lt;&gt;"",F17&gt;J28,F17&lt;K28),"The test value is within the confidence interval.",IF(AND(F6&lt;&gt;"",F7&lt;&gt;"",F8&lt;&gt;"",F9&lt;&gt;"",F10&lt;&gt;"",F11&lt;&gt;"",F17&lt;&gt;"",F17&lt;J28),"The test value is not witihn the confidence interval.",IF(AND(F6&lt;&gt;"",F7&lt;&gt;"",F8&lt;&gt;"",F9&lt;&gt;"",F10&lt;&gt;"",F11&lt;&gt;"",F17&lt;&gt;"",F17&gt;K28),"The test value is not witihn the confidence interval.",IF(AND(G6&lt;&gt;"",G7&lt;&gt;"",G8&lt;&gt;"",G9&lt;&gt;"",G10&lt;&gt;"",G11&lt;&gt;"",F17&lt;&gt;"",F17&gt;J28,F17&lt;K28),"The test value is within the confidence interval.",IF(AND(G6&lt;&gt;"",G7&lt;&gt;"",G8&lt;&gt;"",F17&lt;&gt;"",F17&lt;J28),"The test value is not witihn the confidence interval.",IF(AND(G6&lt;&gt;"",G7&lt;&gt;"",G8&lt;&gt;"",G9&lt;&gt;"",G10&lt;&gt;"",G11&lt;&gt;"",F17&lt;&gt;"",F17&gt;K28),"The test value is not witihn the confidence interval.",""))))))</f>
        <v>#DIV/0!</v>
      </c>
      <c r="F30" s="205"/>
      <c r="G30" s="205"/>
      <c r="H30" s="205"/>
      <c r="I30" s="206"/>
      <c r="J30" s="48" t="s">
        <v>22</v>
      </c>
      <c r="K30" s="40">
        <f>IF(F17&lt;&gt;"",F17,"")</f>
        <v>0</v>
      </c>
    </row>
    <row r="31" spans="1:14" x14ac:dyDescent="0.15">
      <c r="B31" s="38" t="str">
        <f>IF(AND(Data!$N$15=1,Data!B27&lt;&gt;""),Data!B27,IF(AND(Data!$N$15=2,Data!C27&lt;&gt;""),Data!C27,IF(AND(Data!$N$15=3,Data!D27&lt;&gt;""),Data!D27,IF(AND(Data!$N$15=4,Data!E27&lt;&gt;""),Data!E27,IF(AND(Data!$N$15=5,Data!F27&lt;&gt;""),Data!F27,IF(AND(Data!$N$15=6,Data!G27&lt;&gt;""),Data!G27,IF(AND(Data!$N$15=7,Data!H27&lt;&gt;""),Data!H27,IF(AND(Data!$N$15=8,Data!I27&lt;&gt;""),Data!I27,IF(AND(Data!$N$15=9,Data!J27&lt;&gt;""),Data!J27,IF(AND(Data!$N$15=10,Data!K27&lt;&gt;""),Data!K27,""))))))))))</f>
        <v>M</v>
      </c>
      <c r="C31" s="38">
        <f>IF(AND(Data!$N$19=1,Data!B27&lt;&gt;""),Data!B27,IF(AND(Data!$N$19=2,Data!C27&lt;&gt;""),Data!C27,IF(AND(Data!$N$19=3,Data!D27&lt;&gt;""),Data!D27,IF(AND(Data!$N$19=4,Data!E27&lt;&gt;""),Data!E27,IF(AND(Data!$N$19=5,Data!F27&lt;&gt;""),Data!F27,IF(AND(Data!$N$19=6,Data!G27&lt;&gt;""),Data!G27,IF(AND(Data!$N$19=7,Data!H27&lt;&gt;""),Data!H27,IF(AND(Data!$N$19=8,Data!I27&lt;&gt;""),Data!I27,IF(AND(Data!$N$19=9,Data!J27&lt;&gt;""),Data!J27,IF(AND(Data!$N$19=10,Data!K27&lt;&gt;""),Data!K27,""))))))))))</f>
        <v>120</v>
      </c>
    </row>
    <row r="32" spans="1:14" ht="14" x14ac:dyDescent="0.15">
      <c r="B32" s="38" t="str">
        <f>IF(AND(Data!$N$15=1,Data!B28&lt;&gt;""),Data!B28,IF(AND(Data!$N$15=2,Data!C28&lt;&gt;""),Data!C28,IF(AND(Data!$N$15=3,Data!D28&lt;&gt;""),Data!D28,IF(AND(Data!$N$15=4,Data!E28&lt;&gt;""),Data!E28,IF(AND(Data!$N$15=5,Data!F28&lt;&gt;""),Data!F28,IF(AND(Data!$N$15=6,Data!G28&lt;&gt;""),Data!G28,IF(AND(Data!$N$15=7,Data!H28&lt;&gt;""),Data!H28,IF(AND(Data!$N$15=8,Data!I28&lt;&gt;""),Data!I28,IF(AND(Data!$N$15=9,Data!J28&lt;&gt;""),Data!J28,IF(AND(Data!$N$15=10,Data!K28&lt;&gt;""),Data!K28,""))))))))))</f>
        <v>M</v>
      </c>
      <c r="C32" s="38">
        <f>IF(AND(Data!$N$19=1,Data!B28&lt;&gt;""),Data!B28,IF(AND(Data!$N$19=2,Data!C28&lt;&gt;""),Data!C28,IF(AND(Data!$N$19=3,Data!D28&lt;&gt;""),Data!D28,IF(AND(Data!$N$19=4,Data!E28&lt;&gt;""),Data!E28,IF(AND(Data!$N$19=5,Data!F28&lt;&gt;""),Data!F28,IF(AND(Data!$N$19=6,Data!G28&lt;&gt;""),Data!G28,IF(AND(Data!$N$19=7,Data!H28&lt;&gt;""),Data!H28,IF(AND(Data!$N$19=8,Data!I28&lt;&gt;""),Data!I28,IF(AND(Data!$N$19=9,Data!J28&lt;&gt;""),Data!J28,IF(AND(Data!$N$19=10,Data!K28&lt;&gt;""),Data!K28,""))))))))))</f>
        <v>121</v>
      </c>
      <c r="E32" s="16" t="s">
        <v>27</v>
      </c>
      <c r="F32" s="52" t="e">
        <f>IF(AND(G6&lt;&gt;"",G7&lt;&gt;"",G8&lt;&gt;"",G9&lt;&gt;"",G10&lt;&gt;"",G11&lt;&gt;""),TINV((1-E28),I15),IF(AND(F6&lt;&gt;"",F7&lt;&gt;"",F8&lt;&gt;"",F9&lt;&gt;"",F10&lt;&gt;"",F11&lt;&gt;""),TINV((1-E28),I15),""))</f>
        <v>#DIV/0!</v>
      </c>
      <c r="H32" s="16" t="s">
        <v>42</v>
      </c>
      <c r="I32" s="53" t="e">
        <f>IF(AND(G6&lt;&gt;"",G7&lt;&gt;"",G8&lt;&gt;"",G9&lt;&gt;"",G10&lt;&gt;"",G11&lt;&gt;"",F17&lt;&gt;""),(F28-F17)/(F20),IF(AND(F6&lt;&gt;"",F7&lt;&gt;"",F8&lt;&gt;"",F9&lt;&gt;"",F10&lt;&gt;"",F11&lt;&gt;"",F17&lt;&gt;""),(F28-F17)/(F20),""))</f>
        <v>#DIV/0!</v>
      </c>
    </row>
    <row r="33" spans="2:14" x14ac:dyDescent="0.15">
      <c r="B33" s="38" t="str">
        <f>IF(AND(Data!$N$15=1,Data!B29&lt;&gt;""),Data!B29,IF(AND(Data!$N$15=2,Data!C29&lt;&gt;""),Data!C29,IF(AND(Data!$N$15=3,Data!D29&lt;&gt;""),Data!D29,IF(AND(Data!$N$15=4,Data!E29&lt;&gt;""),Data!E29,IF(AND(Data!$N$15=5,Data!F29&lt;&gt;""),Data!F29,IF(AND(Data!$N$15=6,Data!G29&lt;&gt;""),Data!G29,IF(AND(Data!$N$15=7,Data!H29&lt;&gt;""),Data!H29,IF(AND(Data!$N$15=8,Data!I29&lt;&gt;""),Data!I29,IF(AND(Data!$N$15=9,Data!J29&lt;&gt;""),Data!J29,IF(AND(Data!$N$15=10,Data!K29&lt;&gt;""),Data!K29,""))))))))))</f>
        <v>F</v>
      </c>
      <c r="C33" s="38">
        <f>IF(AND(Data!$N$19=1,Data!B29&lt;&gt;""),Data!B29,IF(AND(Data!$N$19=2,Data!C29&lt;&gt;""),Data!C29,IF(AND(Data!$N$19=3,Data!D29&lt;&gt;""),Data!D29,IF(AND(Data!$N$19=4,Data!E29&lt;&gt;""),Data!E29,IF(AND(Data!$N$19=5,Data!F29&lt;&gt;""),Data!F29,IF(AND(Data!$N$19=6,Data!G29&lt;&gt;""),Data!G29,IF(AND(Data!$N$19=7,Data!H29&lt;&gt;""),Data!H29,IF(AND(Data!$N$19=8,Data!I29&lt;&gt;""),Data!I29,IF(AND(Data!$N$19=9,Data!J29&lt;&gt;""),Data!J29,IF(AND(Data!$N$19=10,Data!K29&lt;&gt;""),Data!K29,""))))))))))</f>
        <v>150</v>
      </c>
    </row>
    <row r="34" spans="2:14" x14ac:dyDescent="0.15">
      <c r="B34" s="38" t="str">
        <f>IF(AND(Data!$N$15=1,Data!B30&lt;&gt;""),Data!B30,IF(AND(Data!$N$15=2,Data!C30&lt;&gt;""),Data!C30,IF(AND(Data!$N$15=3,Data!D30&lt;&gt;""),Data!D30,IF(AND(Data!$N$15=4,Data!E30&lt;&gt;""),Data!E30,IF(AND(Data!$N$15=5,Data!F30&lt;&gt;""),Data!F30,IF(AND(Data!$N$15=6,Data!G30&lt;&gt;""),Data!G30,IF(AND(Data!$N$15=7,Data!H30&lt;&gt;""),Data!H30,IF(AND(Data!$N$15=8,Data!I30&lt;&gt;""),Data!I30,IF(AND(Data!$N$15=9,Data!J30&lt;&gt;""),Data!J30,IF(AND(Data!$N$15=10,Data!K30&lt;&gt;""),Data!K30,""))))))))))</f>
        <v>F</v>
      </c>
      <c r="C34" s="38">
        <f>IF(AND(Data!$N$19=1,Data!B30&lt;&gt;""),Data!B30,IF(AND(Data!$N$19=2,Data!C30&lt;&gt;""),Data!C30,IF(AND(Data!$N$19=3,Data!D30&lt;&gt;""),Data!D30,IF(AND(Data!$N$19=4,Data!E30&lt;&gt;""),Data!E30,IF(AND(Data!$N$19=5,Data!F30&lt;&gt;""),Data!F30,IF(AND(Data!$N$19=6,Data!G30&lt;&gt;""),Data!G30,IF(AND(Data!$N$19=7,Data!H30&lt;&gt;""),Data!H30,IF(AND(Data!$N$19=8,Data!I30&lt;&gt;""),Data!I30,IF(AND(Data!$N$19=9,Data!J30&lt;&gt;""),Data!J30,IF(AND(Data!$N$19=10,Data!K30&lt;&gt;""),Data!K30,""))))))))))</f>
        <v>151</v>
      </c>
    </row>
    <row r="35" spans="2:14" x14ac:dyDescent="0.15">
      <c r="B35" s="38" t="str">
        <f>IF(AND(Data!$N$15=1,Data!B31&lt;&gt;""),Data!B31,IF(AND(Data!$N$15=2,Data!C31&lt;&gt;""),Data!C31,IF(AND(Data!$N$15=3,Data!D31&lt;&gt;""),Data!D31,IF(AND(Data!$N$15=4,Data!E31&lt;&gt;""),Data!E31,IF(AND(Data!$N$15=5,Data!F31&lt;&gt;""),Data!F31,IF(AND(Data!$N$15=6,Data!G31&lt;&gt;""),Data!G31,IF(AND(Data!$N$15=7,Data!H31&lt;&gt;""),Data!H31,IF(AND(Data!$N$15=8,Data!I31&lt;&gt;""),Data!I31,IF(AND(Data!$N$15=9,Data!J31&lt;&gt;""),Data!J31,IF(AND(Data!$N$15=10,Data!K31&lt;&gt;""),Data!K31,""))))))))))</f>
        <v>F</v>
      </c>
      <c r="C35" s="38">
        <f>IF(AND(Data!$N$19=1,Data!B31&lt;&gt;""),Data!B31,IF(AND(Data!$N$19=2,Data!C31&lt;&gt;""),Data!C31,IF(AND(Data!$N$19=3,Data!D31&lt;&gt;""),Data!D31,IF(AND(Data!$N$19=4,Data!E31&lt;&gt;""),Data!E31,IF(AND(Data!$N$19=5,Data!F31&lt;&gt;""),Data!F31,IF(AND(Data!$N$19=6,Data!G31&lt;&gt;""),Data!G31,IF(AND(Data!$N$19=7,Data!H31&lt;&gt;""),Data!H31,IF(AND(Data!$N$19=8,Data!I31&lt;&gt;""),Data!I31,IF(AND(Data!$N$19=9,Data!J31&lt;&gt;""),Data!J31,IF(AND(Data!$N$19=10,Data!K31&lt;&gt;""),Data!K31,""))))))))))</f>
        <v>144</v>
      </c>
    </row>
    <row r="36" spans="2:14" x14ac:dyDescent="0.15">
      <c r="B36" s="38" t="str">
        <f>IF(AND(Data!$N$15=1,Data!B32&lt;&gt;""),Data!B32,IF(AND(Data!$N$15=2,Data!C32&lt;&gt;""),Data!C32,IF(AND(Data!$N$15=3,Data!D32&lt;&gt;""),Data!D32,IF(AND(Data!$N$15=4,Data!E32&lt;&gt;""),Data!E32,IF(AND(Data!$N$15=5,Data!F32&lt;&gt;""),Data!F32,IF(AND(Data!$N$15=6,Data!G32&lt;&gt;""),Data!G32,IF(AND(Data!$N$15=7,Data!H32&lt;&gt;""),Data!H32,IF(AND(Data!$N$15=8,Data!I32&lt;&gt;""),Data!I32,IF(AND(Data!$N$15=9,Data!J32&lt;&gt;""),Data!J32,IF(AND(Data!$N$15=10,Data!K32&lt;&gt;""),Data!K32,""))))))))))</f>
        <v>F</v>
      </c>
      <c r="C36" s="38">
        <f>IF(AND(Data!$N$19=1,Data!B32&lt;&gt;""),Data!B32,IF(AND(Data!$N$19=2,Data!C32&lt;&gt;""),Data!C32,IF(AND(Data!$N$19=3,Data!D32&lt;&gt;""),Data!D32,IF(AND(Data!$N$19=4,Data!E32&lt;&gt;""),Data!E32,IF(AND(Data!$N$19=5,Data!F32&lt;&gt;""),Data!F32,IF(AND(Data!$N$19=6,Data!G32&lt;&gt;""),Data!G32,IF(AND(Data!$N$19=7,Data!H32&lt;&gt;""),Data!H32,IF(AND(Data!$N$19=8,Data!I32&lt;&gt;""),Data!I32,IF(AND(Data!$N$19=9,Data!J32&lt;&gt;""),Data!J32,IF(AND(Data!$N$19=10,Data!K32&lt;&gt;""),Data!K32,""))))))))))</f>
        <v>156</v>
      </c>
    </row>
    <row r="37" spans="2:14" x14ac:dyDescent="0.15">
      <c r="B37" s="38" t="str">
        <f>IF(AND(Data!$N$15=1,Data!B33&lt;&gt;""),Data!B33,IF(AND(Data!$N$15=2,Data!C33&lt;&gt;""),Data!C33,IF(AND(Data!$N$15=3,Data!D33&lt;&gt;""),Data!D33,IF(AND(Data!$N$15=4,Data!E33&lt;&gt;""),Data!E33,IF(AND(Data!$N$15=5,Data!F33&lt;&gt;""),Data!F33,IF(AND(Data!$N$15=6,Data!G33&lt;&gt;""),Data!G33,IF(AND(Data!$N$15=7,Data!H33&lt;&gt;""),Data!H33,IF(AND(Data!$N$15=8,Data!I33&lt;&gt;""),Data!I33,IF(AND(Data!$N$15=9,Data!J33&lt;&gt;""),Data!J33,IF(AND(Data!$N$15=10,Data!K33&lt;&gt;""),Data!K33,""))))))))))</f>
        <v>F</v>
      </c>
      <c r="C37" s="38">
        <f>IF(AND(Data!$N$19=1,Data!B33&lt;&gt;""),Data!B33,IF(AND(Data!$N$19=2,Data!C33&lt;&gt;""),Data!C33,IF(AND(Data!$N$19=3,Data!D33&lt;&gt;""),Data!D33,IF(AND(Data!$N$19=4,Data!E33&lt;&gt;""),Data!E33,IF(AND(Data!$N$19=5,Data!F33&lt;&gt;""),Data!F33,IF(AND(Data!$N$19=6,Data!G33&lt;&gt;""),Data!G33,IF(AND(Data!$N$19=7,Data!H33&lt;&gt;""),Data!H33,IF(AND(Data!$N$19=8,Data!I33&lt;&gt;""),Data!I33,IF(AND(Data!$N$19=9,Data!J33&lt;&gt;""),Data!J33,IF(AND(Data!$N$19=10,Data!K33&lt;&gt;""),Data!K33,""))))))))))</f>
        <v>156</v>
      </c>
    </row>
    <row r="38" spans="2:14" x14ac:dyDescent="0.15">
      <c r="B38" s="38" t="str">
        <f>IF(AND(Data!$N$15=1,Data!B34&lt;&gt;""),Data!B34,IF(AND(Data!$N$15=2,Data!C34&lt;&gt;""),Data!C34,IF(AND(Data!$N$15=3,Data!D34&lt;&gt;""),Data!D34,IF(AND(Data!$N$15=4,Data!E34&lt;&gt;""),Data!E34,IF(AND(Data!$N$15=5,Data!F34&lt;&gt;""),Data!F34,IF(AND(Data!$N$15=6,Data!G34&lt;&gt;""),Data!G34,IF(AND(Data!$N$15=7,Data!H34&lt;&gt;""),Data!H34,IF(AND(Data!$N$15=8,Data!I34&lt;&gt;""),Data!I34,IF(AND(Data!$N$15=9,Data!J34&lt;&gt;""),Data!J34,IF(AND(Data!$N$15=10,Data!K34&lt;&gt;""),Data!K34,""))))))))))</f>
        <v>M</v>
      </c>
      <c r="C38" s="38">
        <f>IF(AND(Data!$N$19=1,Data!B34&lt;&gt;""),Data!B34,IF(AND(Data!$N$19=2,Data!C34&lt;&gt;""),Data!C34,IF(AND(Data!$N$19=3,Data!D34&lt;&gt;""),Data!D34,IF(AND(Data!$N$19=4,Data!E34&lt;&gt;""),Data!E34,IF(AND(Data!$N$19=5,Data!F34&lt;&gt;""),Data!F34,IF(AND(Data!$N$19=6,Data!G34&lt;&gt;""),Data!G34,IF(AND(Data!$N$19=7,Data!H34&lt;&gt;""),Data!H34,IF(AND(Data!$N$19=8,Data!I34&lt;&gt;""),Data!I34,IF(AND(Data!$N$19=9,Data!J34&lt;&gt;""),Data!J34,IF(AND(Data!$N$19=10,Data!K34&lt;&gt;""),Data!K34,""))))))))))</f>
        <v>165</v>
      </c>
    </row>
    <row r="39" spans="2:14" x14ac:dyDescent="0.15">
      <c r="B39" s="38" t="str">
        <f>IF(AND(Data!$N$15=1,Data!B35&lt;&gt;""),Data!B35,IF(AND(Data!$N$15=2,Data!C35&lt;&gt;""),Data!C35,IF(AND(Data!$N$15=3,Data!D35&lt;&gt;""),Data!D35,IF(AND(Data!$N$15=4,Data!E35&lt;&gt;""),Data!E35,IF(AND(Data!$N$15=5,Data!F35&lt;&gt;""),Data!F35,IF(AND(Data!$N$15=6,Data!G35&lt;&gt;""),Data!G35,IF(AND(Data!$N$15=7,Data!H35&lt;&gt;""),Data!H35,IF(AND(Data!$N$15=8,Data!I35&lt;&gt;""),Data!I35,IF(AND(Data!$N$15=9,Data!J35&lt;&gt;""),Data!J35,IF(AND(Data!$N$15=10,Data!K35&lt;&gt;""),Data!K35,""))))))))))</f>
        <v>F</v>
      </c>
      <c r="C39" s="38">
        <f>IF(AND(Data!$N$19=1,Data!B35&lt;&gt;""),Data!B35,IF(AND(Data!$N$19=2,Data!C35&lt;&gt;""),Data!C35,IF(AND(Data!$N$19=3,Data!D35&lt;&gt;""),Data!D35,IF(AND(Data!$N$19=4,Data!E35&lt;&gt;""),Data!E35,IF(AND(Data!$N$19=5,Data!F35&lt;&gt;""),Data!F35,IF(AND(Data!$N$19=6,Data!G35&lt;&gt;""),Data!G35,IF(AND(Data!$N$19=7,Data!H35&lt;&gt;""),Data!H35,IF(AND(Data!$N$19=8,Data!I35&lt;&gt;""),Data!I35,IF(AND(Data!$N$19=9,Data!J35&lt;&gt;""),Data!J35,IF(AND(Data!$N$19=10,Data!K35&lt;&gt;""),Data!K35,""))))))))))</f>
        <v>192</v>
      </c>
      <c r="N39" s="1"/>
    </row>
    <row r="40" spans="2:14" x14ac:dyDescent="0.15">
      <c r="B40" s="38" t="str">
        <f>IF(AND(Data!$N$15=1,Data!B36&lt;&gt;""),Data!B36,IF(AND(Data!$N$15=2,Data!C36&lt;&gt;""),Data!C36,IF(AND(Data!$N$15=3,Data!D36&lt;&gt;""),Data!D36,IF(AND(Data!$N$15=4,Data!E36&lt;&gt;""),Data!E36,IF(AND(Data!$N$15=5,Data!F36&lt;&gt;""),Data!F36,IF(AND(Data!$N$15=6,Data!G36&lt;&gt;""),Data!G36,IF(AND(Data!$N$15=7,Data!H36&lt;&gt;""),Data!H36,IF(AND(Data!$N$15=8,Data!I36&lt;&gt;""),Data!I36,IF(AND(Data!$N$15=9,Data!J36&lt;&gt;""),Data!J36,IF(AND(Data!$N$15=10,Data!K36&lt;&gt;""),Data!K36,""))))))))))</f>
        <v>F</v>
      </c>
      <c r="C40" s="38">
        <f>IF(AND(Data!$N$19=1,Data!B36&lt;&gt;""),Data!B36,IF(AND(Data!$N$19=2,Data!C36&lt;&gt;""),Data!C36,IF(AND(Data!$N$19=3,Data!D36&lt;&gt;""),Data!D36,IF(AND(Data!$N$19=4,Data!E36&lt;&gt;""),Data!E36,IF(AND(Data!$N$19=5,Data!F36&lt;&gt;""),Data!F36,IF(AND(Data!$N$19=6,Data!G36&lt;&gt;""),Data!G36,IF(AND(Data!$N$19=7,Data!H36&lt;&gt;""),Data!H36,IF(AND(Data!$N$19=8,Data!I36&lt;&gt;""),Data!I36,IF(AND(Data!$N$19=9,Data!J36&lt;&gt;""),Data!J36,IF(AND(Data!$N$19=10,Data!K36&lt;&gt;""),Data!K36,""))))))))))</f>
        <v>193</v>
      </c>
    </row>
    <row r="41" spans="2:14" x14ac:dyDescent="0.15">
      <c r="B41" s="38" t="str">
        <f>IF(AND(Data!$N$15=1,Data!B37&lt;&gt;""),Data!B37,IF(AND(Data!$N$15=2,Data!C37&lt;&gt;""),Data!C37,IF(AND(Data!$N$15=3,Data!D37&lt;&gt;""),Data!D37,IF(AND(Data!$N$15=4,Data!E37&lt;&gt;""),Data!E37,IF(AND(Data!$N$15=5,Data!F37&lt;&gt;""),Data!F37,IF(AND(Data!$N$15=6,Data!G37&lt;&gt;""),Data!G37,IF(AND(Data!$N$15=7,Data!H37&lt;&gt;""),Data!H37,IF(AND(Data!$N$15=8,Data!I37&lt;&gt;""),Data!I37,IF(AND(Data!$N$15=9,Data!J37&lt;&gt;""),Data!J37,IF(AND(Data!$N$15=10,Data!K37&lt;&gt;""),Data!K37,""))))))))))</f>
        <v>M</v>
      </c>
      <c r="C41" s="38">
        <f>IF(AND(Data!$N$19=1,Data!B37&lt;&gt;""),Data!B37,IF(AND(Data!$N$19=2,Data!C37&lt;&gt;""),Data!C37,IF(AND(Data!$N$19=3,Data!D37&lt;&gt;""),Data!D37,IF(AND(Data!$N$19=4,Data!E37&lt;&gt;""),Data!E37,IF(AND(Data!$N$19=5,Data!F37&lt;&gt;""),Data!F37,IF(AND(Data!$N$19=6,Data!G37&lt;&gt;""),Data!G37,IF(AND(Data!$N$19=7,Data!H37&lt;&gt;""),Data!H37,IF(AND(Data!$N$19=8,Data!I37&lt;&gt;""),Data!I37,IF(AND(Data!$N$19=9,Data!J37&lt;&gt;""),Data!J37,IF(AND(Data!$N$19=10,Data!K37&lt;&gt;""),Data!K37,""))))))))))</f>
        <v>165</v>
      </c>
    </row>
    <row r="42" spans="2:14" x14ac:dyDescent="0.15">
      <c r="B42" s="38" t="str">
        <f>IF(AND(Data!$N$15=1,Data!B38&lt;&gt;""),Data!B38,IF(AND(Data!$N$15=2,Data!C38&lt;&gt;""),Data!C38,IF(AND(Data!$N$15=3,Data!D38&lt;&gt;""),Data!D38,IF(AND(Data!$N$15=4,Data!E38&lt;&gt;""),Data!E38,IF(AND(Data!$N$15=5,Data!F38&lt;&gt;""),Data!F38,IF(AND(Data!$N$15=6,Data!G38&lt;&gt;""),Data!G38,IF(AND(Data!$N$15=7,Data!H38&lt;&gt;""),Data!H38,IF(AND(Data!$N$15=8,Data!I38&lt;&gt;""),Data!I38,IF(AND(Data!$N$15=9,Data!J38&lt;&gt;""),Data!J38,IF(AND(Data!$N$15=10,Data!K38&lt;&gt;""),Data!K38,""))))))))))</f>
        <v>M</v>
      </c>
      <c r="C42" s="38">
        <f>IF(AND(Data!$N$19=1,Data!B38&lt;&gt;""),Data!B38,IF(AND(Data!$N$19=2,Data!C38&lt;&gt;""),Data!C38,IF(AND(Data!$N$19=3,Data!D38&lt;&gt;""),Data!D38,IF(AND(Data!$N$19=4,Data!E38&lt;&gt;""),Data!E38,IF(AND(Data!$N$19=5,Data!F38&lt;&gt;""),Data!F38,IF(AND(Data!$N$19=6,Data!G38&lt;&gt;""),Data!G38,IF(AND(Data!$N$19=7,Data!H38&lt;&gt;""),Data!H38,IF(AND(Data!$N$19=8,Data!I38&lt;&gt;""),Data!I38,IF(AND(Data!$N$19=9,Data!J38&lt;&gt;""),Data!J38,IF(AND(Data!$N$19=10,Data!K38&lt;&gt;""),Data!K38,""))))))))))</f>
        <v>165</v>
      </c>
      <c r="N42" s="1"/>
    </row>
    <row r="43" spans="2:14" x14ac:dyDescent="0.15">
      <c r="B43" s="38" t="str">
        <f>IF(AND(Data!$N$15=1,Data!B39&lt;&gt;""),Data!B39,IF(AND(Data!$N$15=2,Data!C39&lt;&gt;""),Data!C39,IF(AND(Data!$N$15=3,Data!D39&lt;&gt;""),Data!D39,IF(AND(Data!$N$15=4,Data!E39&lt;&gt;""),Data!E39,IF(AND(Data!$N$15=5,Data!F39&lt;&gt;""),Data!F39,IF(AND(Data!$N$15=6,Data!G39&lt;&gt;""),Data!G39,IF(AND(Data!$N$15=7,Data!H39&lt;&gt;""),Data!H39,IF(AND(Data!$N$15=8,Data!I39&lt;&gt;""),Data!I39,IF(AND(Data!$N$15=9,Data!J39&lt;&gt;""),Data!J39,IF(AND(Data!$N$15=10,Data!K39&lt;&gt;""),Data!K39,""))))))))))</f>
        <v>M</v>
      </c>
      <c r="C43" s="38">
        <f>IF(AND(Data!$N$19=1,Data!B39&lt;&gt;""),Data!B39,IF(AND(Data!$N$19=2,Data!C39&lt;&gt;""),Data!C39,IF(AND(Data!$N$19=3,Data!D39&lt;&gt;""),Data!D39,IF(AND(Data!$N$19=4,Data!E39&lt;&gt;""),Data!E39,IF(AND(Data!$N$19=5,Data!F39&lt;&gt;""),Data!F39,IF(AND(Data!$N$19=6,Data!G39&lt;&gt;""),Data!G39,IF(AND(Data!$N$19=7,Data!H39&lt;&gt;""),Data!H39,IF(AND(Data!$N$19=8,Data!I39&lt;&gt;""),Data!I39,IF(AND(Data!$N$19=9,Data!J39&lt;&gt;""),Data!J39,IF(AND(Data!$N$19=10,Data!K39&lt;&gt;""),Data!K39,""))))))))))</f>
        <v>166</v>
      </c>
    </row>
    <row r="44" spans="2:14" x14ac:dyDescent="0.15">
      <c r="B44" s="38" t="str">
        <f>IF(AND(Data!$N$15=1,Data!B40&lt;&gt;""),Data!B40,IF(AND(Data!$N$15=2,Data!C40&lt;&gt;""),Data!C40,IF(AND(Data!$N$15=3,Data!D40&lt;&gt;""),Data!D40,IF(AND(Data!$N$15=4,Data!E40&lt;&gt;""),Data!E40,IF(AND(Data!$N$15=5,Data!F40&lt;&gt;""),Data!F40,IF(AND(Data!$N$15=6,Data!G40&lt;&gt;""),Data!G40,IF(AND(Data!$N$15=7,Data!H40&lt;&gt;""),Data!H40,IF(AND(Data!$N$15=8,Data!I40&lt;&gt;""),Data!I40,IF(AND(Data!$N$15=9,Data!J40&lt;&gt;""),Data!J40,IF(AND(Data!$N$15=10,Data!K40&lt;&gt;""),Data!K40,""))))))))))</f>
        <v>F</v>
      </c>
      <c r="C44" s="38">
        <f>IF(AND(Data!$N$19=1,Data!B40&lt;&gt;""),Data!B40,IF(AND(Data!$N$19=2,Data!C40&lt;&gt;""),Data!C40,IF(AND(Data!$N$19=3,Data!D40&lt;&gt;""),Data!D40,IF(AND(Data!$N$19=4,Data!E40&lt;&gt;""),Data!E40,IF(AND(Data!$N$19=5,Data!F40&lt;&gt;""),Data!F40,IF(AND(Data!$N$19=6,Data!G40&lt;&gt;""),Data!G40,IF(AND(Data!$N$19=7,Data!H40&lt;&gt;""),Data!H40,IF(AND(Data!$N$19=8,Data!I40&lt;&gt;""),Data!I40,IF(AND(Data!$N$19=9,Data!J40&lt;&gt;""),Data!J40,IF(AND(Data!$N$19=10,Data!K40&lt;&gt;""),Data!K40,""))))))))))</f>
        <v>194</v>
      </c>
    </row>
    <row r="45" spans="2:14" x14ac:dyDescent="0.15">
      <c r="B45" s="38" t="str">
        <f>IF(AND(Data!$N$15=1,Data!B41&lt;&gt;""),Data!B41,IF(AND(Data!$N$15=2,Data!C41&lt;&gt;""),Data!C41,IF(AND(Data!$N$15=3,Data!D41&lt;&gt;""),Data!D41,IF(AND(Data!$N$15=4,Data!E41&lt;&gt;""),Data!E41,IF(AND(Data!$N$15=5,Data!F41&lt;&gt;""),Data!F41,IF(AND(Data!$N$15=6,Data!G41&lt;&gt;""),Data!G41,IF(AND(Data!$N$15=7,Data!H41&lt;&gt;""),Data!H41,IF(AND(Data!$N$15=8,Data!I41&lt;&gt;""),Data!I41,IF(AND(Data!$N$15=9,Data!J41&lt;&gt;""),Data!J41,IF(AND(Data!$N$15=10,Data!K41&lt;&gt;""),Data!K41,""))))))))))</f>
        <v>F</v>
      </c>
      <c r="C45" s="38">
        <f>IF(AND(Data!$N$19=1,Data!B41&lt;&gt;""),Data!B41,IF(AND(Data!$N$19=2,Data!C41&lt;&gt;""),Data!C41,IF(AND(Data!$N$19=3,Data!D41&lt;&gt;""),Data!D41,IF(AND(Data!$N$19=4,Data!E41&lt;&gt;""),Data!E41,IF(AND(Data!$N$19=5,Data!F41&lt;&gt;""),Data!F41,IF(AND(Data!$N$19=6,Data!G41&lt;&gt;""),Data!G41,IF(AND(Data!$N$19=7,Data!H41&lt;&gt;""),Data!H41,IF(AND(Data!$N$19=8,Data!I41&lt;&gt;""),Data!I41,IF(AND(Data!$N$19=9,Data!J41&lt;&gt;""),Data!J41,IF(AND(Data!$N$19=10,Data!K41&lt;&gt;""),Data!K41,""))))))))))</f>
        <v>183</v>
      </c>
      <c r="N45" s="1"/>
    </row>
    <row r="46" spans="2:14" x14ac:dyDescent="0.15">
      <c r="B46" s="38" t="str">
        <f>IF(AND(Data!$N$15=1,Data!B42&lt;&gt;""),Data!B42,IF(AND(Data!$N$15=2,Data!C42&lt;&gt;""),Data!C42,IF(AND(Data!$N$15=3,Data!D42&lt;&gt;""),Data!D42,IF(AND(Data!$N$15=4,Data!E42&lt;&gt;""),Data!E42,IF(AND(Data!$N$15=5,Data!F42&lt;&gt;""),Data!F42,IF(AND(Data!$N$15=6,Data!G42&lt;&gt;""),Data!G42,IF(AND(Data!$N$15=7,Data!H42&lt;&gt;""),Data!H42,IF(AND(Data!$N$15=8,Data!I42&lt;&gt;""),Data!I42,IF(AND(Data!$N$15=9,Data!J42&lt;&gt;""),Data!J42,IF(AND(Data!$N$15=10,Data!K42&lt;&gt;""),Data!K42,""))))))))))</f>
        <v>F</v>
      </c>
      <c r="C46" s="38">
        <f>IF(AND(Data!$N$19=1,Data!B42&lt;&gt;""),Data!B42,IF(AND(Data!$N$19=2,Data!C42&lt;&gt;""),Data!C42,IF(AND(Data!$N$19=3,Data!D42&lt;&gt;""),Data!D42,IF(AND(Data!$N$19=4,Data!E42&lt;&gt;""),Data!E42,IF(AND(Data!$N$19=5,Data!F42&lt;&gt;""),Data!F42,IF(AND(Data!$N$19=6,Data!G42&lt;&gt;""),Data!G42,IF(AND(Data!$N$19=7,Data!H42&lt;&gt;""),Data!H42,IF(AND(Data!$N$19=8,Data!I42&lt;&gt;""),Data!I42,IF(AND(Data!$N$19=9,Data!J42&lt;&gt;""),Data!J42,IF(AND(Data!$N$19=10,Data!K42&lt;&gt;""),Data!K42,""))))))))))</f>
        <v>190</v>
      </c>
    </row>
    <row r="47" spans="2:14" x14ac:dyDescent="0.15">
      <c r="B47" s="38" t="str">
        <f>IF(AND(Data!$N$15=1,Data!B43&lt;&gt;""),Data!B43,IF(AND(Data!$N$15=2,Data!C43&lt;&gt;""),Data!C43,IF(AND(Data!$N$15=3,Data!D43&lt;&gt;""),Data!D43,IF(AND(Data!$N$15=4,Data!E43&lt;&gt;""),Data!E43,IF(AND(Data!$N$15=5,Data!F43&lt;&gt;""),Data!F43,IF(AND(Data!$N$15=6,Data!G43&lt;&gt;""),Data!G43,IF(AND(Data!$N$15=7,Data!H43&lt;&gt;""),Data!H43,IF(AND(Data!$N$15=8,Data!I43&lt;&gt;""),Data!I43,IF(AND(Data!$N$15=9,Data!J43&lt;&gt;""),Data!J43,IF(AND(Data!$N$15=10,Data!K43&lt;&gt;""),Data!K43,""))))))))))</f>
        <v>F</v>
      </c>
      <c r="C47" s="38">
        <f>IF(AND(Data!$N$19=1,Data!B43&lt;&gt;""),Data!B43,IF(AND(Data!$N$19=2,Data!C43&lt;&gt;""),Data!C43,IF(AND(Data!$N$19=3,Data!D43&lt;&gt;""),Data!D43,IF(AND(Data!$N$19=4,Data!E43&lt;&gt;""),Data!E43,IF(AND(Data!$N$19=5,Data!F43&lt;&gt;""),Data!F43,IF(AND(Data!$N$19=6,Data!G43&lt;&gt;""),Data!G43,IF(AND(Data!$N$19=7,Data!H43&lt;&gt;""),Data!H43,IF(AND(Data!$N$19=8,Data!I43&lt;&gt;""),Data!I43,IF(AND(Data!$N$19=9,Data!J43&lt;&gt;""),Data!J43,IF(AND(Data!$N$19=10,Data!K43&lt;&gt;""),Data!K43,""))))))))))</f>
        <v>63</v>
      </c>
    </row>
    <row r="48" spans="2:14" x14ac:dyDescent="0.15">
      <c r="B48" s="38" t="str">
        <f>IF(AND(Data!$N$15=1,Data!B44&lt;&gt;""),Data!B44,IF(AND(Data!$N$15=2,Data!C44&lt;&gt;""),Data!C44,IF(AND(Data!$N$15=3,Data!D44&lt;&gt;""),Data!D44,IF(AND(Data!$N$15=4,Data!E44&lt;&gt;""),Data!E44,IF(AND(Data!$N$15=5,Data!F44&lt;&gt;""),Data!F44,IF(AND(Data!$N$15=6,Data!G44&lt;&gt;""),Data!G44,IF(AND(Data!$N$15=7,Data!H44&lt;&gt;""),Data!H44,IF(AND(Data!$N$15=8,Data!I44&lt;&gt;""),Data!I44,IF(AND(Data!$N$15=9,Data!J44&lt;&gt;""),Data!J44,IF(AND(Data!$N$15=10,Data!K44&lt;&gt;""),Data!K44,""))))))))))</f>
        <v>F</v>
      </c>
      <c r="C48" s="38">
        <f>IF(AND(Data!$N$19=1,Data!B44&lt;&gt;""),Data!B44,IF(AND(Data!$N$19=2,Data!C44&lt;&gt;""),Data!C44,IF(AND(Data!$N$19=3,Data!D44&lt;&gt;""),Data!D44,IF(AND(Data!$N$19=4,Data!E44&lt;&gt;""),Data!E44,IF(AND(Data!$N$19=5,Data!F44&lt;&gt;""),Data!F44,IF(AND(Data!$N$19=6,Data!G44&lt;&gt;""),Data!G44,IF(AND(Data!$N$19=7,Data!H44&lt;&gt;""),Data!H44,IF(AND(Data!$N$19=8,Data!I44&lt;&gt;""),Data!I44,IF(AND(Data!$N$19=9,Data!J44&lt;&gt;""),Data!J44,IF(AND(Data!$N$19=10,Data!K44&lt;&gt;""),Data!K44,""))))))))))</f>
        <v>63</v>
      </c>
      <c r="N48" s="1"/>
    </row>
    <row r="49" spans="2:14" x14ac:dyDescent="0.15">
      <c r="B49" s="38" t="str">
        <f>IF(AND(Data!$N$15=1,Data!B45&lt;&gt;""),Data!B45,IF(AND(Data!$N$15=2,Data!C45&lt;&gt;""),Data!C45,IF(AND(Data!$N$15=3,Data!D45&lt;&gt;""),Data!D45,IF(AND(Data!$N$15=4,Data!E45&lt;&gt;""),Data!E45,IF(AND(Data!$N$15=5,Data!F45&lt;&gt;""),Data!F45,IF(AND(Data!$N$15=6,Data!G45&lt;&gt;""),Data!G45,IF(AND(Data!$N$15=7,Data!H45&lt;&gt;""),Data!H45,IF(AND(Data!$N$15=8,Data!I45&lt;&gt;""),Data!I45,IF(AND(Data!$N$15=9,Data!J45&lt;&gt;""),Data!J45,IF(AND(Data!$N$15=10,Data!K45&lt;&gt;""),Data!K45,""))))))))))</f>
        <v>F</v>
      </c>
      <c r="C49" s="38">
        <f>IF(AND(Data!$N$19=1,Data!B45&lt;&gt;""),Data!B45,IF(AND(Data!$N$19=2,Data!C45&lt;&gt;""),Data!C45,IF(AND(Data!$N$19=3,Data!D45&lt;&gt;""),Data!D45,IF(AND(Data!$N$19=4,Data!E45&lt;&gt;""),Data!E45,IF(AND(Data!$N$19=5,Data!F45&lt;&gt;""),Data!F45,IF(AND(Data!$N$19=6,Data!G45&lt;&gt;""),Data!G45,IF(AND(Data!$N$19=7,Data!H45&lt;&gt;""),Data!H45,IF(AND(Data!$N$19=8,Data!I45&lt;&gt;""),Data!I45,IF(AND(Data!$N$19=9,Data!J45&lt;&gt;""),Data!J45,IF(AND(Data!$N$19=10,Data!K45&lt;&gt;""),Data!K45,""))))))))))</f>
        <v>162</v>
      </c>
    </row>
    <row r="50" spans="2:14" x14ac:dyDescent="0.15">
      <c r="B50" s="38" t="str">
        <f>IF(AND(Data!$N$15=1,Data!B46&lt;&gt;""),Data!B46,IF(AND(Data!$N$15=2,Data!C46&lt;&gt;""),Data!C46,IF(AND(Data!$N$15=3,Data!D46&lt;&gt;""),Data!D46,IF(AND(Data!$N$15=4,Data!E46&lt;&gt;""),Data!E46,IF(AND(Data!$N$15=5,Data!F46&lt;&gt;""),Data!F46,IF(AND(Data!$N$15=6,Data!G46&lt;&gt;""),Data!G46,IF(AND(Data!$N$15=7,Data!H46&lt;&gt;""),Data!H46,IF(AND(Data!$N$15=8,Data!I46&lt;&gt;""),Data!I46,IF(AND(Data!$N$15=9,Data!J46&lt;&gt;""),Data!J46,IF(AND(Data!$N$15=10,Data!K46&lt;&gt;""),Data!K46,""))))))))))</f>
        <v>F</v>
      </c>
      <c r="C50" s="38">
        <f>IF(AND(Data!$N$19=1,Data!B46&lt;&gt;""),Data!B46,IF(AND(Data!$N$19=2,Data!C46&lt;&gt;""),Data!C46,IF(AND(Data!$N$19=3,Data!D46&lt;&gt;""),Data!D46,IF(AND(Data!$N$19=4,Data!E46&lt;&gt;""),Data!E46,IF(AND(Data!$N$19=5,Data!F46&lt;&gt;""),Data!F46,IF(AND(Data!$N$19=6,Data!G46&lt;&gt;""),Data!G46,IF(AND(Data!$N$19=7,Data!H46&lt;&gt;""),Data!H46,IF(AND(Data!$N$19=8,Data!I46&lt;&gt;""),Data!I46,IF(AND(Data!$N$19=9,Data!J46&lt;&gt;""),Data!J46,IF(AND(Data!$N$19=10,Data!K46&lt;&gt;""),Data!K46,""))))))))))</f>
        <v>66</v>
      </c>
    </row>
    <row r="51" spans="2:14" x14ac:dyDescent="0.15">
      <c r="B51" s="38" t="str">
        <f>IF(AND(Data!$N$15=1,Data!B47&lt;&gt;""),Data!B47,IF(AND(Data!$N$15=2,Data!C47&lt;&gt;""),Data!C47,IF(AND(Data!$N$15=3,Data!D47&lt;&gt;""),Data!D47,IF(AND(Data!$N$15=4,Data!E47&lt;&gt;""),Data!E47,IF(AND(Data!$N$15=5,Data!F47&lt;&gt;""),Data!F47,IF(AND(Data!$N$15=6,Data!G47&lt;&gt;""),Data!G47,IF(AND(Data!$N$15=7,Data!H47&lt;&gt;""),Data!H47,IF(AND(Data!$N$15=8,Data!I47&lt;&gt;""),Data!I47,IF(AND(Data!$N$15=9,Data!J47&lt;&gt;""),Data!J47,IF(AND(Data!$N$15=10,Data!K47&lt;&gt;""),Data!K47,""))))))))))</f>
        <v>M</v>
      </c>
      <c r="C51" s="38">
        <f>IF(AND(Data!$N$19=1,Data!B47&lt;&gt;""),Data!B47,IF(AND(Data!$N$19=2,Data!C47&lt;&gt;""),Data!C47,IF(AND(Data!$N$19=3,Data!D47&lt;&gt;""),Data!D47,IF(AND(Data!$N$19=4,Data!E47&lt;&gt;""),Data!E47,IF(AND(Data!$N$19=5,Data!F47&lt;&gt;""),Data!F47,IF(AND(Data!$N$19=6,Data!G47&lt;&gt;""),Data!G47,IF(AND(Data!$N$19=7,Data!H47&lt;&gt;""),Data!H47,IF(AND(Data!$N$19=8,Data!I47&lt;&gt;""),Data!I47,IF(AND(Data!$N$19=9,Data!J47&lt;&gt;""),Data!J47,IF(AND(Data!$N$19=10,Data!K47&lt;&gt;""),Data!K47,""))))))))))</f>
        <v>152</v>
      </c>
      <c r="N51" s="1"/>
    </row>
    <row r="52" spans="2:14" x14ac:dyDescent="0.15">
      <c r="B52" s="38" t="str">
        <f>IF(AND(Data!$N$15=1,Data!B48&lt;&gt;""),Data!B48,IF(AND(Data!$N$15=2,Data!C48&lt;&gt;""),Data!C48,IF(AND(Data!$N$15=3,Data!D48&lt;&gt;""),Data!D48,IF(AND(Data!$N$15=4,Data!E48&lt;&gt;""),Data!E48,IF(AND(Data!$N$15=5,Data!F48&lt;&gt;""),Data!F48,IF(AND(Data!$N$15=6,Data!G48&lt;&gt;""),Data!G48,IF(AND(Data!$N$15=7,Data!H48&lt;&gt;""),Data!H48,IF(AND(Data!$N$15=8,Data!I48&lt;&gt;""),Data!I48,IF(AND(Data!$N$15=9,Data!J48&lt;&gt;""),Data!J48,IF(AND(Data!$N$15=10,Data!K48&lt;&gt;""),Data!K48,""))))))))))</f>
        <v>F</v>
      </c>
      <c r="C52" s="38">
        <f>IF(AND(Data!$N$19=1,Data!B48&lt;&gt;""),Data!B48,IF(AND(Data!$N$19=2,Data!C48&lt;&gt;""),Data!C48,IF(AND(Data!$N$19=3,Data!D48&lt;&gt;""),Data!D48,IF(AND(Data!$N$19=4,Data!E48&lt;&gt;""),Data!E48,IF(AND(Data!$N$19=5,Data!F48&lt;&gt;""),Data!F48,IF(AND(Data!$N$19=6,Data!G48&lt;&gt;""),Data!G48,IF(AND(Data!$N$19=7,Data!H48&lt;&gt;""),Data!H48,IF(AND(Data!$N$19=8,Data!I48&lt;&gt;""),Data!I48,IF(AND(Data!$N$19=9,Data!J48&lt;&gt;""),Data!J48,IF(AND(Data!$N$19=10,Data!K48&lt;&gt;""),Data!K48,""))))))))))</f>
        <v>66</v>
      </c>
    </row>
    <row r="53" spans="2:14" x14ac:dyDescent="0.15">
      <c r="B53" s="38" t="str">
        <f>IF(AND(Data!$N$15=1,Data!B49&lt;&gt;""),Data!B49,IF(AND(Data!$N$15=2,Data!C49&lt;&gt;""),Data!C49,IF(AND(Data!$N$15=3,Data!D49&lt;&gt;""),Data!D49,IF(AND(Data!$N$15=4,Data!E49&lt;&gt;""),Data!E49,IF(AND(Data!$N$15=5,Data!F49&lt;&gt;""),Data!F49,IF(AND(Data!$N$15=6,Data!G49&lt;&gt;""),Data!G49,IF(AND(Data!$N$15=7,Data!H49&lt;&gt;""),Data!H49,IF(AND(Data!$N$15=8,Data!I49&lt;&gt;""),Data!I49,IF(AND(Data!$N$15=9,Data!J49&lt;&gt;""),Data!J49,IF(AND(Data!$N$15=10,Data!K49&lt;&gt;""),Data!K49,""))))))))))</f>
        <v>M</v>
      </c>
      <c r="C53" s="38">
        <f>IF(AND(Data!$N$19=1,Data!B49&lt;&gt;""),Data!B49,IF(AND(Data!$N$19=2,Data!C49&lt;&gt;""),Data!C49,IF(AND(Data!$N$19=3,Data!D49&lt;&gt;""),Data!D49,IF(AND(Data!$N$19=4,Data!E49&lt;&gt;""),Data!E49,IF(AND(Data!$N$19=5,Data!F49&lt;&gt;""),Data!F49,IF(AND(Data!$N$19=6,Data!G49&lt;&gt;""),Data!G49,IF(AND(Data!$N$19=7,Data!H49&lt;&gt;""),Data!H49,IF(AND(Data!$N$19=8,Data!I49&lt;&gt;""),Data!I49,IF(AND(Data!$N$19=9,Data!J49&lt;&gt;""),Data!J49,IF(AND(Data!$N$19=10,Data!K49&lt;&gt;""),Data!K49,""))))))))))</f>
        <v>163</v>
      </c>
    </row>
    <row r="54" spans="2:14" x14ac:dyDescent="0.15">
      <c r="B54" s="38" t="str">
        <f>IF(AND(Data!$N$15=1,Data!B50&lt;&gt;""),Data!B50,IF(AND(Data!$N$15=2,Data!C50&lt;&gt;""),Data!C50,IF(AND(Data!$N$15=3,Data!D50&lt;&gt;""),Data!D50,IF(AND(Data!$N$15=4,Data!E50&lt;&gt;""),Data!E50,IF(AND(Data!$N$15=5,Data!F50&lt;&gt;""),Data!F50,IF(AND(Data!$N$15=6,Data!G50&lt;&gt;""),Data!G50,IF(AND(Data!$N$15=7,Data!H50&lt;&gt;""),Data!H50,IF(AND(Data!$N$15=8,Data!I50&lt;&gt;""),Data!I50,IF(AND(Data!$N$15=9,Data!J50&lt;&gt;""),Data!J50,IF(AND(Data!$N$15=10,Data!K50&lt;&gt;""),Data!K50,""))))))))))</f>
        <v>F</v>
      </c>
      <c r="C54" s="38">
        <f>IF(AND(Data!$N$19=1,Data!B50&lt;&gt;""),Data!B50,IF(AND(Data!$N$19=2,Data!C50&lt;&gt;""),Data!C50,IF(AND(Data!$N$19=3,Data!D50&lt;&gt;""),Data!D50,IF(AND(Data!$N$19=4,Data!E50&lt;&gt;""),Data!E50,IF(AND(Data!$N$19=5,Data!F50&lt;&gt;""),Data!F50,IF(AND(Data!$N$19=6,Data!G50&lt;&gt;""),Data!G50,IF(AND(Data!$N$19=7,Data!H50&lt;&gt;""),Data!H50,IF(AND(Data!$N$19=8,Data!I50&lt;&gt;""),Data!I50,IF(AND(Data!$N$19=9,Data!J50&lt;&gt;""),Data!J50,IF(AND(Data!$N$19=10,Data!K50&lt;&gt;""),Data!K50,""))))))))))</f>
        <v>65</v>
      </c>
      <c r="N54" s="1"/>
    </row>
    <row r="55" spans="2:14" x14ac:dyDescent="0.15">
      <c r="B55" s="38" t="str">
        <f>IF(AND(Data!$N$15=1,Data!B51&lt;&gt;""),Data!B51,IF(AND(Data!$N$15=2,Data!C51&lt;&gt;""),Data!C51,IF(AND(Data!$N$15=3,Data!D51&lt;&gt;""),Data!D51,IF(AND(Data!$N$15=4,Data!E51&lt;&gt;""),Data!E51,IF(AND(Data!$N$15=5,Data!F51&lt;&gt;""),Data!F51,IF(AND(Data!$N$15=6,Data!G51&lt;&gt;""),Data!G51,IF(AND(Data!$N$15=7,Data!H51&lt;&gt;""),Data!H51,IF(AND(Data!$N$15=8,Data!I51&lt;&gt;""),Data!I51,IF(AND(Data!$N$15=9,Data!J51&lt;&gt;""),Data!J51,IF(AND(Data!$N$15=10,Data!K51&lt;&gt;""),Data!K51,""))))))))))</f>
        <v>M</v>
      </c>
      <c r="C55" s="38">
        <f>IF(AND(Data!$N$19=1,Data!B51&lt;&gt;""),Data!B51,IF(AND(Data!$N$19=2,Data!C51&lt;&gt;""),Data!C51,IF(AND(Data!$N$19=3,Data!D51&lt;&gt;""),Data!D51,IF(AND(Data!$N$19=4,Data!E51&lt;&gt;""),Data!E51,IF(AND(Data!$N$19=5,Data!F51&lt;&gt;""),Data!F51,IF(AND(Data!$N$19=6,Data!G51&lt;&gt;""),Data!G51,IF(AND(Data!$N$19=7,Data!H51&lt;&gt;""),Data!H51,IF(AND(Data!$N$19=8,Data!I51&lt;&gt;""),Data!I51,IF(AND(Data!$N$19=9,Data!J51&lt;&gt;""),Data!J51,IF(AND(Data!$N$19=10,Data!K51&lt;&gt;""),Data!K51,""))))))))))</f>
        <v>162</v>
      </c>
    </row>
    <row r="56" spans="2:14" x14ac:dyDescent="0.15">
      <c r="B56" s="38" t="str">
        <f>IF(AND(Data!$N$15=1,Data!B52&lt;&gt;""),Data!B52,IF(AND(Data!$N$15=2,Data!C52&lt;&gt;""),Data!C52,IF(AND(Data!$N$15=3,Data!D52&lt;&gt;""),Data!D52,IF(AND(Data!$N$15=4,Data!E52&lt;&gt;""),Data!E52,IF(AND(Data!$N$15=5,Data!F52&lt;&gt;""),Data!F52,IF(AND(Data!$N$15=6,Data!G52&lt;&gt;""),Data!G52,IF(AND(Data!$N$15=7,Data!H52&lt;&gt;""),Data!H52,IF(AND(Data!$N$15=8,Data!I52&lt;&gt;""),Data!I52,IF(AND(Data!$N$15=9,Data!J52&lt;&gt;""),Data!J52,IF(AND(Data!$N$15=10,Data!K52&lt;&gt;""),Data!K52,""))))))))))</f>
        <v>M</v>
      </c>
      <c r="C56" s="38">
        <f>IF(AND(Data!$N$19=1,Data!B52&lt;&gt;""),Data!B52,IF(AND(Data!$N$19=2,Data!C52&lt;&gt;""),Data!C52,IF(AND(Data!$N$19=3,Data!D52&lt;&gt;""),Data!D52,IF(AND(Data!$N$19=4,Data!E52&lt;&gt;""),Data!E52,IF(AND(Data!$N$19=5,Data!F52&lt;&gt;""),Data!F52,IF(AND(Data!$N$19=6,Data!G52&lt;&gt;""),Data!G52,IF(AND(Data!$N$19=7,Data!H52&lt;&gt;""),Data!H52,IF(AND(Data!$N$19=8,Data!I52&lt;&gt;""),Data!I52,IF(AND(Data!$N$19=9,Data!J52&lt;&gt;""),Data!J52,IF(AND(Data!$N$19=10,Data!K52&lt;&gt;""),Data!K52,""))))))))))</f>
        <v>154</v>
      </c>
    </row>
    <row r="57" spans="2:14" x14ac:dyDescent="0.15">
      <c r="B57" s="38" t="str">
        <f>IF(AND(Data!$N$15=1,Data!B53&lt;&gt;""),Data!B53,IF(AND(Data!$N$15=2,Data!C53&lt;&gt;""),Data!C53,IF(AND(Data!$N$15=3,Data!D53&lt;&gt;""),Data!D53,IF(AND(Data!$N$15=4,Data!E53&lt;&gt;""),Data!E53,IF(AND(Data!$N$15=5,Data!F53&lt;&gt;""),Data!F53,IF(AND(Data!$N$15=6,Data!G53&lt;&gt;""),Data!G53,IF(AND(Data!$N$15=7,Data!H53&lt;&gt;""),Data!H53,IF(AND(Data!$N$15=8,Data!I53&lt;&gt;""),Data!I53,IF(AND(Data!$N$15=9,Data!J53&lt;&gt;""),Data!J53,IF(AND(Data!$N$15=10,Data!K53&lt;&gt;""),Data!K53,""))))))))))</f>
        <v>M</v>
      </c>
      <c r="C57" s="38">
        <f>IF(AND(Data!$N$19=1,Data!B53&lt;&gt;""),Data!B53,IF(AND(Data!$N$19=2,Data!C53&lt;&gt;""),Data!C53,IF(AND(Data!$N$19=3,Data!D53&lt;&gt;""),Data!D53,IF(AND(Data!$N$19=4,Data!E53&lt;&gt;""),Data!E53,IF(AND(Data!$N$19=5,Data!F53&lt;&gt;""),Data!F53,IF(AND(Data!$N$19=6,Data!G53&lt;&gt;""),Data!G53,IF(AND(Data!$N$19=7,Data!H53&lt;&gt;""),Data!H53,IF(AND(Data!$N$19=8,Data!I53&lt;&gt;""),Data!I53,IF(AND(Data!$N$19=9,Data!J53&lt;&gt;""),Data!J53,IF(AND(Data!$N$19=10,Data!K53&lt;&gt;""),Data!K53,""))))))))))</f>
        <v>153</v>
      </c>
      <c r="N57" s="1"/>
    </row>
    <row r="58" spans="2:14" x14ac:dyDescent="0.15">
      <c r="B58" s="38" t="str">
        <f>IF(AND(Data!$N$15=1,Data!B54&lt;&gt;""),Data!B54,IF(AND(Data!$N$15=2,Data!C54&lt;&gt;""),Data!C54,IF(AND(Data!$N$15=3,Data!D54&lt;&gt;""),Data!D54,IF(AND(Data!$N$15=4,Data!E54&lt;&gt;""),Data!E54,IF(AND(Data!$N$15=5,Data!F54&lt;&gt;""),Data!F54,IF(AND(Data!$N$15=6,Data!G54&lt;&gt;""),Data!G54,IF(AND(Data!$N$15=7,Data!H54&lt;&gt;""),Data!H54,IF(AND(Data!$N$15=8,Data!I54&lt;&gt;""),Data!I54,IF(AND(Data!$N$15=9,Data!J54&lt;&gt;""),Data!J54,IF(AND(Data!$N$15=10,Data!K54&lt;&gt;""),Data!K54,""))))))))))</f>
        <v>M</v>
      </c>
      <c r="C58" s="38">
        <f>IF(AND(Data!$N$19=1,Data!B54&lt;&gt;""),Data!B54,IF(AND(Data!$N$19=2,Data!C54&lt;&gt;""),Data!C54,IF(AND(Data!$N$19=3,Data!D54&lt;&gt;""),Data!D54,IF(AND(Data!$N$19=4,Data!E54&lt;&gt;""),Data!E54,IF(AND(Data!$N$19=5,Data!F54&lt;&gt;""),Data!F54,IF(AND(Data!$N$19=6,Data!G54&lt;&gt;""),Data!G54,IF(AND(Data!$N$19=7,Data!H54&lt;&gt;""),Data!H54,IF(AND(Data!$N$19=8,Data!I54&lt;&gt;""),Data!I54,IF(AND(Data!$N$19=9,Data!J54&lt;&gt;""),Data!J54,IF(AND(Data!$N$19=10,Data!K54&lt;&gt;""),Data!K54,""))))))))))</f>
        <v>162</v>
      </c>
    </row>
    <row r="59" spans="2:14" x14ac:dyDescent="0.15">
      <c r="B59" s="38" t="str">
        <f>IF(AND(Data!$N$15=1,Data!B55&lt;&gt;""),Data!B55,IF(AND(Data!$N$15=2,Data!C55&lt;&gt;""),Data!C55,IF(AND(Data!$N$15=3,Data!D55&lt;&gt;""),Data!D55,IF(AND(Data!$N$15=4,Data!E55&lt;&gt;""),Data!E55,IF(AND(Data!$N$15=5,Data!F55&lt;&gt;""),Data!F55,IF(AND(Data!$N$15=6,Data!G55&lt;&gt;""),Data!G55,IF(AND(Data!$N$15=7,Data!H55&lt;&gt;""),Data!H55,IF(AND(Data!$N$15=8,Data!I55&lt;&gt;""),Data!I55,IF(AND(Data!$N$15=9,Data!J55&lt;&gt;""),Data!J55,IF(AND(Data!$N$15=10,Data!K55&lt;&gt;""),Data!K55,""))))))))))</f>
        <v>M</v>
      </c>
      <c r="C59" s="38">
        <f>IF(AND(Data!$N$19=1,Data!B55&lt;&gt;""),Data!B55,IF(AND(Data!$N$19=2,Data!C55&lt;&gt;""),Data!C55,IF(AND(Data!$N$19=3,Data!D55&lt;&gt;""),Data!D55,IF(AND(Data!$N$19=4,Data!E55&lt;&gt;""),Data!E55,IF(AND(Data!$N$19=5,Data!F55&lt;&gt;""),Data!F55,IF(AND(Data!$N$19=6,Data!G55&lt;&gt;""),Data!G55,IF(AND(Data!$N$19=7,Data!H55&lt;&gt;""),Data!H55,IF(AND(Data!$N$19=8,Data!I55&lt;&gt;""),Data!I55,IF(AND(Data!$N$19=9,Data!J55&lt;&gt;""),Data!J55,IF(AND(Data!$N$19=10,Data!K55&lt;&gt;""),Data!K55,""))))))))))</f>
        <v>163</v>
      </c>
    </row>
    <row r="60" spans="2:14" x14ac:dyDescent="0.15">
      <c r="B60" s="38" t="str">
        <f>IF(AND(Data!$N$15=1,Data!B56&lt;&gt;""),Data!B56,IF(AND(Data!$N$15=2,Data!C56&lt;&gt;""),Data!C56,IF(AND(Data!$N$15=3,Data!D56&lt;&gt;""),Data!D56,IF(AND(Data!$N$15=4,Data!E56&lt;&gt;""),Data!E56,IF(AND(Data!$N$15=5,Data!F56&lt;&gt;""),Data!F56,IF(AND(Data!$N$15=6,Data!G56&lt;&gt;""),Data!G56,IF(AND(Data!$N$15=7,Data!H56&lt;&gt;""),Data!H56,IF(AND(Data!$N$15=8,Data!I56&lt;&gt;""),Data!I56,IF(AND(Data!$N$15=9,Data!J56&lt;&gt;""),Data!J56,IF(AND(Data!$N$15=10,Data!K56&lt;&gt;""),Data!K56,""))))))))))</f>
        <v>F</v>
      </c>
      <c r="C60" s="38">
        <f>IF(AND(Data!$N$19=1,Data!B56&lt;&gt;""),Data!B56,IF(AND(Data!$N$19=2,Data!C56&lt;&gt;""),Data!C56,IF(AND(Data!$N$19=3,Data!D56&lt;&gt;""),Data!D56,IF(AND(Data!$N$19=4,Data!E56&lt;&gt;""),Data!E56,IF(AND(Data!$N$19=5,Data!F56&lt;&gt;""),Data!F56,IF(AND(Data!$N$19=6,Data!G56&lt;&gt;""),Data!G56,IF(AND(Data!$N$19=7,Data!H56&lt;&gt;""),Data!H56,IF(AND(Data!$N$19=8,Data!I56&lt;&gt;""),Data!I56,IF(AND(Data!$N$19=9,Data!J56&lt;&gt;""),Data!J56,IF(AND(Data!$N$19=10,Data!K56&lt;&gt;""),Data!K56,""))))))))))</f>
        <v>65</v>
      </c>
      <c r="N60" s="1"/>
    </row>
    <row r="61" spans="2:14" x14ac:dyDescent="0.15">
      <c r="B61" s="38" t="str">
        <f>IF(AND(Data!$N$15=1,Data!B57&lt;&gt;""),Data!B57,IF(AND(Data!$N$15=2,Data!C57&lt;&gt;""),Data!C57,IF(AND(Data!$N$15=3,Data!D57&lt;&gt;""),Data!D57,IF(AND(Data!$N$15=4,Data!E57&lt;&gt;""),Data!E57,IF(AND(Data!$N$15=5,Data!F57&lt;&gt;""),Data!F57,IF(AND(Data!$N$15=6,Data!G57&lt;&gt;""),Data!G57,IF(AND(Data!$N$15=7,Data!H57&lt;&gt;""),Data!H57,IF(AND(Data!$N$15=8,Data!I57&lt;&gt;""),Data!I57,IF(AND(Data!$N$15=9,Data!J57&lt;&gt;""),Data!J57,IF(AND(Data!$N$15=10,Data!K57&lt;&gt;""),Data!K57,""))))))))))</f>
        <v>M</v>
      </c>
      <c r="C61" s="38">
        <f>IF(AND(Data!$N$19=1,Data!B57&lt;&gt;""),Data!B57,IF(AND(Data!$N$19=2,Data!C57&lt;&gt;""),Data!C57,IF(AND(Data!$N$19=3,Data!D57&lt;&gt;""),Data!D57,IF(AND(Data!$N$19=4,Data!E57&lt;&gt;""),Data!E57,IF(AND(Data!$N$19=5,Data!F57&lt;&gt;""),Data!F57,IF(AND(Data!$N$19=6,Data!G57&lt;&gt;""),Data!G57,IF(AND(Data!$N$19=7,Data!H57&lt;&gt;""),Data!H57,IF(AND(Data!$N$19=8,Data!I57&lt;&gt;""),Data!I57,IF(AND(Data!$N$19=9,Data!J57&lt;&gt;""),Data!J57,IF(AND(Data!$N$19=10,Data!K57&lt;&gt;""),Data!K57,""))))))))))</f>
        <v>153</v>
      </c>
    </row>
    <row r="62" spans="2:14" x14ac:dyDescent="0.15">
      <c r="B62" s="38" t="str">
        <f>IF(AND(Data!$N$15=1,Data!B58&lt;&gt;""),Data!B58,IF(AND(Data!$N$15=2,Data!C58&lt;&gt;""),Data!C58,IF(AND(Data!$N$15=3,Data!D58&lt;&gt;""),Data!D58,IF(AND(Data!$N$15=4,Data!E58&lt;&gt;""),Data!E58,IF(AND(Data!$N$15=5,Data!F58&lt;&gt;""),Data!F58,IF(AND(Data!$N$15=6,Data!G58&lt;&gt;""),Data!G58,IF(AND(Data!$N$15=7,Data!H58&lt;&gt;""),Data!H58,IF(AND(Data!$N$15=8,Data!I58&lt;&gt;""),Data!I58,IF(AND(Data!$N$15=9,Data!J58&lt;&gt;""),Data!J58,IF(AND(Data!$N$15=10,Data!K58&lt;&gt;""),Data!K58,""))))))))))</f>
        <v>M</v>
      </c>
      <c r="C62" s="38">
        <f>IF(AND(Data!$N$19=1,Data!B58&lt;&gt;""),Data!B58,IF(AND(Data!$N$19=2,Data!C58&lt;&gt;""),Data!C58,IF(AND(Data!$N$19=3,Data!D58&lt;&gt;""),Data!D58,IF(AND(Data!$N$19=4,Data!E58&lt;&gt;""),Data!E58,IF(AND(Data!$N$19=5,Data!F58&lt;&gt;""),Data!F58,IF(AND(Data!$N$19=6,Data!G58&lt;&gt;""),Data!G58,IF(AND(Data!$N$19=7,Data!H58&lt;&gt;""),Data!H58,IF(AND(Data!$N$19=8,Data!I58&lt;&gt;""),Data!I58,IF(AND(Data!$N$19=9,Data!J58&lt;&gt;""),Data!J58,IF(AND(Data!$N$19=10,Data!K58&lt;&gt;""),Data!K58,""))))))))))</f>
        <v>75</v>
      </c>
    </row>
    <row r="63" spans="2:14" x14ac:dyDescent="0.15">
      <c r="B63" s="38" t="str">
        <f>IF(AND(Data!$N$15=1,Data!B59&lt;&gt;""),Data!B59,IF(AND(Data!$N$15=2,Data!C59&lt;&gt;""),Data!C59,IF(AND(Data!$N$15=3,Data!D59&lt;&gt;""),Data!D59,IF(AND(Data!$N$15=4,Data!E59&lt;&gt;""),Data!E59,IF(AND(Data!$N$15=5,Data!F59&lt;&gt;""),Data!F59,IF(AND(Data!$N$15=6,Data!G59&lt;&gt;""),Data!G59,IF(AND(Data!$N$15=7,Data!H59&lt;&gt;""),Data!H59,IF(AND(Data!$N$15=8,Data!I59&lt;&gt;""),Data!I59,IF(AND(Data!$N$15=9,Data!J59&lt;&gt;""),Data!J59,IF(AND(Data!$N$15=10,Data!K59&lt;&gt;""),Data!K59,""))))))))))</f>
        <v>M</v>
      </c>
      <c r="C63" s="38">
        <f>IF(AND(Data!$N$19=1,Data!B59&lt;&gt;""),Data!B59,IF(AND(Data!$N$19=2,Data!C59&lt;&gt;""),Data!C59,IF(AND(Data!$N$19=3,Data!D59&lt;&gt;""),Data!D59,IF(AND(Data!$N$19=4,Data!E59&lt;&gt;""),Data!E59,IF(AND(Data!$N$19=5,Data!F59&lt;&gt;""),Data!F59,IF(AND(Data!$N$19=6,Data!G59&lt;&gt;""),Data!G59,IF(AND(Data!$N$19=7,Data!H59&lt;&gt;""),Data!H59,IF(AND(Data!$N$19=8,Data!I59&lt;&gt;""),Data!I59,IF(AND(Data!$N$19=9,Data!J59&lt;&gt;""),Data!J59,IF(AND(Data!$N$19=10,Data!K59&lt;&gt;""),Data!K59,""))))))))))</f>
        <v>195</v>
      </c>
      <c r="N63" s="1"/>
    </row>
    <row r="64" spans="2:14" x14ac:dyDescent="0.15">
      <c r="B64" s="38" t="str">
        <f>IF(AND(Data!$N$15=1,Data!B60&lt;&gt;""),Data!B60,IF(AND(Data!$N$15=2,Data!C60&lt;&gt;""),Data!C60,IF(AND(Data!$N$15=3,Data!D60&lt;&gt;""),Data!D60,IF(AND(Data!$N$15=4,Data!E60&lt;&gt;""),Data!E60,IF(AND(Data!$N$15=5,Data!F60&lt;&gt;""),Data!F60,IF(AND(Data!$N$15=6,Data!G60&lt;&gt;""),Data!G60,IF(AND(Data!$N$15=7,Data!H60&lt;&gt;""),Data!H60,IF(AND(Data!$N$15=8,Data!I60&lt;&gt;""),Data!I60,IF(AND(Data!$N$15=9,Data!J60&lt;&gt;""),Data!J60,IF(AND(Data!$N$15=10,Data!K60&lt;&gt;""),Data!K60,""))))))))))</f>
        <v>F</v>
      </c>
      <c r="C64" s="38">
        <f>IF(AND(Data!$N$19=1,Data!B60&lt;&gt;""),Data!B60,IF(AND(Data!$N$19=2,Data!C60&lt;&gt;""),Data!C60,IF(AND(Data!$N$19=3,Data!D60&lt;&gt;""),Data!D60,IF(AND(Data!$N$19=4,Data!E60&lt;&gt;""),Data!E60,IF(AND(Data!$N$19=5,Data!F60&lt;&gt;""),Data!F60,IF(AND(Data!$N$19=6,Data!G60&lt;&gt;""),Data!G60,IF(AND(Data!$N$19=7,Data!H60&lt;&gt;""),Data!H60,IF(AND(Data!$N$19=8,Data!I60&lt;&gt;""),Data!I60,IF(AND(Data!$N$19=9,Data!J60&lt;&gt;""),Data!J60,IF(AND(Data!$N$19=10,Data!K60&lt;&gt;""),Data!K60,""))))))))))</f>
        <v>186</v>
      </c>
    </row>
    <row r="65" spans="2:14" x14ac:dyDescent="0.15">
      <c r="B65" s="38" t="str">
        <f>IF(AND(Data!$N$15=1,Data!B61&lt;&gt;""),Data!B61,IF(AND(Data!$N$15=2,Data!C61&lt;&gt;""),Data!C61,IF(AND(Data!$N$15=3,Data!D61&lt;&gt;""),Data!D61,IF(AND(Data!$N$15=4,Data!E61&lt;&gt;""),Data!E61,IF(AND(Data!$N$15=5,Data!F61&lt;&gt;""),Data!F61,IF(AND(Data!$N$15=6,Data!G61&lt;&gt;""),Data!G61,IF(AND(Data!$N$15=7,Data!H61&lt;&gt;""),Data!H61,IF(AND(Data!$N$15=8,Data!I61&lt;&gt;""),Data!I61,IF(AND(Data!$N$15=9,Data!J61&lt;&gt;""),Data!J61,IF(AND(Data!$N$15=10,Data!K61&lt;&gt;""),Data!K61,""))))))))))</f>
        <v>M</v>
      </c>
      <c r="C65" s="38">
        <f>IF(AND(Data!$N$19=1,Data!B61&lt;&gt;""),Data!B61,IF(AND(Data!$N$19=2,Data!C61&lt;&gt;""),Data!C61,IF(AND(Data!$N$19=3,Data!D61&lt;&gt;""),Data!D61,IF(AND(Data!$N$19=4,Data!E61&lt;&gt;""),Data!E61,IF(AND(Data!$N$19=5,Data!F61&lt;&gt;""),Data!F61,IF(AND(Data!$N$19=6,Data!G61&lt;&gt;""),Data!G61,IF(AND(Data!$N$19=7,Data!H61&lt;&gt;""),Data!H61,IF(AND(Data!$N$19=8,Data!I61&lt;&gt;""),Data!I61,IF(AND(Data!$N$19=9,Data!J61&lt;&gt;""),Data!J61,IF(AND(Data!$N$19=10,Data!K61&lt;&gt;""),Data!K61,""))))))))))</f>
        <v>96</v>
      </c>
    </row>
    <row r="66" spans="2:14" x14ac:dyDescent="0.15">
      <c r="B66" s="38" t="str">
        <f>IF(AND(Data!$N$15=1,Data!B62&lt;&gt;""),Data!B62,IF(AND(Data!$N$15=2,Data!C62&lt;&gt;""),Data!C62,IF(AND(Data!$N$15=3,Data!D62&lt;&gt;""),Data!D62,IF(AND(Data!$N$15=4,Data!E62&lt;&gt;""),Data!E62,IF(AND(Data!$N$15=5,Data!F62&lt;&gt;""),Data!F62,IF(AND(Data!$N$15=6,Data!G62&lt;&gt;""),Data!G62,IF(AND(Data!$N$15=7,Data!H62&lt;&gt;""),Data!H62,IF(AND(Data!$N$15=8,Data!I62&lt;&gt;""),Data!I62,IF(AND(Data!$N$15=9,Data!J62&lt;&gt;""),Data!J62,IF(AND(Data!$N$15=10,Data!K62&lt;&gt;""),Data!K62,""))))))))))</f>
        <v>F</v>
      </c>
      <c r="C66" s="38">
        <f>IF(AND(Data!$N$19=1,Data!B62&lt;&gt;""),Data!B62,IF(AND(Data!$N$19=2,Data!C62&lt;&gt;""),Data!C62,IF(AND(Data!$N$19=3,Data!D62&lt;&gt;""),Data!D62,IF(AND(Data!$N$19=4,Data!E62&lt;&gt;""),Data!E62,IF(AND(Data!$N$19=5,Data!F62&lt;&gt;""),Data!F62,IF(AND(Data!$N$19=6,Data!G62&lt;&gt;""),Data!G62,IF(AND(Data!$N$19=7,Data!H62&lt;&gt;""),Data!H62,IF(AND(Data!$N$19=8,Data!I62&lt;&gt;""),Data!I62,IF(AND(Data!$N$19=9,Data!J62&lt;&gt;""),Data!J62,IF(AND(Data!$N$19=10,Data!K62&lt;&gt;""),Data!K62,""))))))))))</f>
        <v>87</v>
      </c>
      <c r="N66" s="1"/>
    </row>
    <row r="67" spans="2:14" x14ac:dyDescent="0.15">
      <c r="B67" s="38" t="str">
        <f>IF(AND(Data!$N$15=1,Data!B63&lt;&gt;""),Data!B63,IF(AND(Data!$N$15=2,Data!C63&lt;&gt;""),Data!C63,IF(AND(Data!$N$15=3,Data!D63&lt;&gt;""),Data!D63,IF(AND(Data!$N$15=4,Data!E63&lt;&gt;""),Data!E63,IF(AND(Data!$N$15=5,Data!F63&lt;&gt;""),Data!F63,IF(AND(Data!$N$15=6,Data!G63&lt;&gt;""),Data!G63,IF(AND(Data!$N$15=7,Data!H63&lt;&gt;""),Data!H63,IF(AND(Data!$N$15=8,Data!I63&lt;&gt;""),Data!I63,IF(AND(Data!$N$15=9,Data!J63&lt;&gt;""),Data!J63,IF(AND(Data!$N$15=10,Data!K63&lt;&gt;""),Data!K63,""))))))))))</f>
        <v>F</v>
      </c>
      <c r="C67" s="38">
        <f>IF(AND(Data!$N$19=1,Data!B63&lt;&gt;""),Data!B63,IF(AND(Data!$N$19=2,Data!C63&lt;&gt;""),Data!C63,IF(AND(Data!$N$19=3,Data!D63&lt;&gt;""),Data!D63,IF(AND(Data!$N$19=4,Data!E63&lt;&gt;""),Data!E63,IF(AND(Data!$N$19=5,Data!F63&lt;&gt;""),Data!F63,IF(AND(Data!$N$19=6,Data!G63&lt;&gt;""),Data!G63,IF(AND(Data!$N$19=7,Data!H63&lt;&gt;""),Data!H63,IF(AND(Data!$N$19=8,Data!I63&lt;&gt;""),Data!I63,IF(AND(Data!$N$19=9,Data!J63&lt;&gt;""),Data!J63,IF(AND(Data!$N$19=10,Data!K63&lt;&gt;""),Data!K63,""))))))))))</f>
        <v>87</v>
      </c>
    </row>
    <row r="68" spans="2:14" x14ac:dyDescent="0.15">
      <c r="B68" s="38" t="str">
        <f>IF(AND(Data!$N$15=1,Data!B64&lt;&gt;""),Data!B64,IF(AND(Data!$N$15=2,Data!C64&lt;&gt;""),Data!C64,IF(AND(Data!$N$15=3,Data!D64&lt;&gt;""),Data!D64,IF(AND(Data!$N$15=4,Data!E64&lt;&gt;""),Data!E64,IF(AND(Data!$N$15=5,Data!F64&lt;&gt;""),Data!F64,IF(AND(Data!$N$15=6,Data!G64&lt;&gt;""),Data!G64,IF(AND(Data!$N$15=7,Data!H64&lt;&gt;""),Data!H64,IF(AND(Data!$N$15=8,Data!I64&lt;&gt;""),Data!I64,IF(AND(Data!$N$15=9,Data!J64&lt;&gt;""),Data!J64,IF(AND(Data!$N$15=10,Data!K64&lt;&gt;""),Data!K64,""))))))))))</f>
        <v>F</v>
      </c>
      <c r="C68" s="38">
        <f>IF(AND(Data!$N$19=1,Data!B64&lt;&gt;""),Data!B64,IF(AND(Data!$N$19=2,Data!C64&lt;&gt;""),Data!C64,IF(AND(Data!$N$19=3,Data!D64&lt;&gt;""),Data!D64,IF(AND(Data!$N$19=4,Data!E64&lt;&gt;""),Data!E64,IF(AND(Data!$N$19=5,Data!F64&lt;&gt;""),Data!F64,IF(AND(Data!$N$19=6,Data!G64&lt;&gt;""),Data!G64,IF(AND(Data!$N$19=7,Data!H64&lt;&gt;""),Data!H64,IF(AND(Data!$N$19=8,Data!I64&lt;&gt;""),Data!I64,IF(AND(Data!$N$19=9,Data!J64&lt;&gt;""),Data!J64,IF(AND(Data!$N$19=10,Data!K64&lt;&gt;""),Data!K64,""))))))))))</f>
        <v>66</v>
      </c>
    </row>
    <row r="69" spans="2:14" x14ac:dyDescent="0.15">
      <c r="B69" s="38" t="str">
        <f>IF(AND(Data!$N$15=1,Data!B65&lt;&gt;""),Data!B65,IF(AND(Data!$N$15=2,Data!C65&lt;&gt;""),Data!C65,IF(AND(Data!$N$15=3,Data!D65&lt;&gt;""),Data!D65,IF(AND(Data!$N$15=4,Data!E65&lt;&gt;""),Data!E65,IF(AND(Data!$N$15=5,Data!F65&lt;&gt;""),Data!F65,IF(AND(Data!$N$15=6,Data!G65&lt;&gt;""),Data!G65,IF(AND(Data!$N$15=7,Data!H65&lt;&gt;""),Data!H65,IF(AND(Data!$N$15=8,Data!I65&lt;&gt;""),Data!I65,IF(AND(Data!$N$15=9,Data!J65&lt;&gt;""),Data!J65,IF(AND(Data!$N$15=10,Data!K65&lt;&gt;""),Data!K65,""))))))))))</f>
        <v>F</v>
      </c>
      <c r="C69" s="38">
        <f>IF(AND(Data!$N$19=1,Data!B65&lt;&gt;""),Data!B65,IF(AND(Data!$N$19=2,Data!C65&lt;&gt;""),Data!C65,IF(AND(Data!$N$19=3,Data!D65&lt;&gt;""),Data!D65,IF(AND(Data!$N$19=4,Data!E65&lt;&gt;""),Data!E65,IF(AND(Data!$N$19=5,Data!F65&lt;&gt;""),Data!F65,IF(AND(Data!$N$19=6,Data!G65&lt;&gt;""),Data!G65,IF(AND(Data!$N$19=7,Data!H65&lt;&gt;""),Data!H65,IF(AND(Data!$N$19=8,Data!I65&lt;&gt;""),Data!I65,IF(AND(Data!$N$19=9,Data!J65&lt;&gt;""),Data!J65,IF(AND(Data!$N$19=10,Data!K65&lt;&gt;""),Data!K65,""))))))))))</f>
        <v>66</v>
      </c>
      <c r="N69" s="1"/>
    </row>
    <row r="70" spans="2:14" x14ac:dyDescent="0.15">
      <c r="B70" s="38" t="str">
        <f>IF(AND(Data!$N$15=1,Data!B66&lt;&gt;""),Data!B66,IF(AND(Data!$N$15=2,Data!C66&lt;&gt;""),Data!C66,IF(AND(Data!$N$15=3,Data!D66&lt;&gt;""),Data!D66,IF(AND(Data!$N$15=4,Data!E66&lt;&gt;""),Data!E66,IF(AND(Data!$N$15=5,Data!F66&lt;&gt;""),Data!F66,IF(AND(Data!$N$15=6,Data!G66&lt;&gt;""),Data!G66,IF(AND(Data!$N$15=7,Data!H66&lt;&gt;""),Data!H66,IF(AND(Data!$N$15=8,Data!I66&lt;&gt;""),Data!I66,IF(AND(Data!$N$15=9,Data!J66&lt;&gt;""),Data!J66,IF(AND(Data!$N$15=10,Data!K66&lt;&gt;""),Data!K66,""))))))))))</f>
        <v>F</v>
      </c>
      <c r="C70" s="38">
        <f>IF(AND(Data!$N$19=1,Data!B66&lt;&gt;""),Data!B66,IF(AND(Data!$N$19=2,Data!C66&lt;&gt;""),Data!C66,IF(AND(Data!$N$19=3,Data!D66&lt;&gt;""),Data!D66,IF(AND(Data!$N$19=4,Data!E66&lt;&gt;""),Data!E66,IF(AND(Data!$N$19=5,Data!F66&lt;&gt;""),Data!F66,IF(AND(Data!$N$19=6,Data!G66&lt;&gt;""),Data!G66,IF(AND(Data!$N$19=7,Data!H66&lt;&gt;""),Data!H66,IF(AND(Data!$N$19=8,Data!I66&lt;&gt;""),Data!I66,IF(AND(Data!$N$19=9,Data!J66&lt;&gt;""),Data!J66,IF(AND(Data!$N$19=10,Data!K66&lt;&gt;""),Data!K66,""))))))))))</f>
        <v>117</v>
      </c>
    </row>
    <row r="71" spans="2:14" x14ac:dyDescent="0.15">
      <c r="B71" s="38" t="str">
        <f>IF(AND(Data!$N$15=1,Data!B67&lt;&gt;""),Data!B67,IF(AND(Data!$N$15=2,Data!C67&lt;&gt;""),Data!C67,IF(AND(Data!$N$15=3,Data!D67&lt;&gt;""),Data!D67,IF(AND(Data!$N$15=4,Data!E67&lt;&gt;""),Data!E67,IF(AND(Data!$N$15=5,Data!F67&lt;&gt;""),Data!F67,IF(AND(Data!$N$15=6,Data!G67&lt;&gt;""),Data!G67,IF(AND(Data!$N$15=7,Data!H67&lt;&gt;""),Data!H67,IF(AND(Data!$N$15=8,Data!I67&lt;&gt;""),Data!I67,IF(AND(Data!$N$15=9,Data!J67&lt;&gt;""),Data!J67,IF(AND(Data!$N$15=10,Data!K67&lt;&gt;""),Data!K67,""))))))))))</f>
        <v>M</v>
      </c>
      <c r="C71" s="38">
        <f>IF(AND(Data!$N$19=1,Data!B67&lt;&gt;""),Data!B67,IF(AND(Data!$N$19=2,Data!C67&lt;&gt;""),Data!C67,IF(AND(Data!$N$19=3,Data!D67&lt;&gt;""),Data!D67,IF(AND(Data!$N$19=4,Data!E67&lt;&gt;""),Data!E67,IF(AND(Data!$N$19=5,Data!F67&lt;&gt;""),Data!F67,IF(AND(Data!$N$19=6,Data!G67&lt;&gt;""),Data!G67,IF(AND(Data!$N$19=7,Data!H67&lt;&gt;""),Data!H67,IF(AND(Data!$N$19=8,Data!I67&lt;&gt;""),Data!I67,IF(AND(Data!$N$19=9,Data!J67&lt;&gt;""),Data!J67,IF(AND(Data!$N$19=10,Data!K67&lt;&gt;""),Data!K67,""))))))))))</f>
        <v>144</v>
      </c>
    </row>
    <row r="72" spans="2:14" x14ac:dyDescent="0.15">
      <c r="B72" s="38" t="str">
        <f>IF(AND(Data!$N$15=1,Data!B68&lt;&gt;""),Data!B68,IF(AND(Data!$N$15=2,Data!C68&lt;&gt;""),Data!C68,IF(AND(Data!$N$15=3,Data!D68&lt;&gt;""),Data!D68,IF(AND(Data!$N$15=4,Data!E68&lt;&gt;""),Data!E68,IF(AND(Data!$N$15=5,Data!F68&lt;&gt;""),Data!F68,IF(AND(Data!$N$15=6,Data!G68&lt;&gt;""),Data!G68,IF(AND(Data!$N$15=7,Data!H68&lt;&gt;""),Data!H68,IF(AND(Data!$N$15=8,Data!I68&lt;&gt;""),Data!I68,IF(AND(Data!$N$15=9,Data!J68&lt;&gt;""),Data!J68,IF(AND(Data!$N$15=10,Data!K68&lt;&gt;""),Data!K68,""))))))))))</f>
        <v>M</v>
      </c>
      <c r="C72" s="38">
        <f>IF(AND(Data!$N$19=1,Data!B68&lt;&gt;""),Data!B68,IF(AND(Data!$N$19=2,Data!C68&lt;&gt;""),Data!C68,IF(AND(Data!$N$19=3,Data!D68&lt;&gt;""),Data!D68,IF(AND(Data!$N$19=4,Data!E68&lt;&gt;""),Data!E68,IF(AND(Data!$N$19=5,Data!F68&lt;&gt;""),Data!F68,IF(AND(Data!$N$19=6,Data!G68&lt;&gt;""),Data!G68,IF(AND(Data!$N$19=7,Data!H68&lt;&gt;""),Data!H68,IF(AND(Data!$N$19=8,Data!I68&lt;&gt;""),Data!I68,IF(AND(Data!$N$19=9,Data!J68&lt;&gt;""),Data!J68,IF(AND(Data!$N$19=10,Data!K68&lt;&gt;""),Data!K68,""))))))))))</f>
        <v>198</v>
      </c>
      <c r="N72" s="1"/>
    </row>
    <row r="73" spans="2:14" x14ac:dyDescent="0.15">
      <c r="B73" s="38" t="str">
        <f>IF(AND(Data!$N$15=1,Data!B69&lt;&gt;""),Data!B69,IF(AND(Data!$N$15=2,Data!C69&lt;&gt;""),Data!C69,IF(AND(Data!$N$15=3,Data!D69&lt;&gt;""),Data!D69,IF(AND(Data!$N$15=4,Data!E69&lt;&gt;""),Data!E69,IF(AND(Data!$N$15=5,Data!F69&lt;&gt;""),Data!F69,IF(AND(Data!$N$15=6,Data!G69&lt;&gt;""),Data!G69,IF(AND(Data!$N$15=7,Data!H69&lt;&gt;""),Data!H69,IF(AND(Data!$N$15=8,Data!I69&lt;&gt;""),Data!I69,IF(AND(Data!$N$15=9,Data!J69&lt;&gt;""),Data!J69,IF(AND(Data!$N$15=10,Data!K69&lt;&gt;""),Data!K69,""))))))))))</f>
        <v>M</v>
      </c>
      <c r="C73" s="38">
        <f>IF(AND(Data!$N$19=1,Data!B69&lt;&gt;""),Data!B69,IF(AND(Data!$N$19=2,Data!C69&lt;&gt;""),Data!C69,IF(AND(Data!$N$19=3,Data!D69&lt;&gt;""),Data!D69,IF(AND(Data!$N$19=4,Data!E69&lt;&gt;""),Data!E69,IF(AND(Data!$N$19=5,Data!F69&lt;&gt;""),Data!F69,IF(AND(Data!$N$19=6,Data!G69&lt;&gt;""),Data!G69,IF(AND(Data!$N$19=7,Data!H69&lt;&gt;""),Data!H69,IF(AND(Data!$N$19=8,Data!I69&lt;&gt;""),Data!I69,IF(AND(Data!$N$19=9,Data!J69&lt;&gt;""),Data!J69,IF(AND(Data!$N$19=10,Data!K69&lt;&gt;""),Data!K69,""))))))))))</f>
        <v>189</v>
      </c>
    </row>
    <row r="74" spans="2:14" x14ac:dyDescent="0.15">
      <c r="B74" s="38" t="str">
        <f>IF(AND(Data!$N$15=1,Data!B70&lt;&gt;""),Data!B70,IF(AND(Data!$N$15=2,Data!C70&lt;&gt;""),Data!C70,IF(AND(Data!$N$15=3,Data!D70&lt;&gt;""),Data!D70,IF(AND(Data!$N$15=4,Data!E70&lt;&gt;""),Data!E70,IF(AND(Data!$N$15=5,Data!F70&lt;&gt;""),Data!F70,IF(AND(Data!$N$15=6,Data!G70&lt;&gt;""),Data!G70,IF(AND(Data!$N$15=7,Data!H70&lt;&gt;""),Data!H70,IF(AND(Data!$N$15=8,Data!I70&lt;&gt;""),Data!I70,IF(AND(Data!$N$15=9,Data!J70&lt;&gt;""),Data!J70,IF(AND(Data!$N$15=10,Data!K70&lt;&gt;""),Data!K70,""))))))))))</f>
        <v>M</v>
      </c>
      <c r="C74" s="38">
        <f>IF(AND(Data!$N$19=1,Data!B70&lt;&gt;""),Data!B70,IF(AND(Data!$N$19=2,Data!C70&lt;&gt;""),Data!C70,IF(AND(Data!$N$19=3,Data!D70&lt;&gt;""),Data!D70,IF(AND(Data!$N$19=4,Data!E70&lt;&gt;""),Data!E70,IF(AND(Data!$N$19=5,Data!F70&lt;&gt;""),Data!F70,IF(AND(Data!$N$19=6,Data!G70&lt;&gt;""),Data!G70,IF(AND(Data!$N$19=7,Data!H70&lt;&gt;""),Data!H70,IF(AND(Data!$N$19=8,Data!I70&lt;&gt;""),Data!I70,IF(AND(Data!$N$19=9,Data!J70&lt;&gt;""),Data!J70,IF(AND(Data!$N$19=10,Data!K70&lt;&gt;""),Data!K70,""))))))))))</f>
        <v>189</v>
      </c>
    </row>
    <row r="75" spans="2:14" x14ac:dyDescent="0.15">
      <c r="B75" s="38" t="str">
        <f>IF(AND(Data!$N$15=1,Data!B71&lt;&gt;""),Data!B71,IF(AND(Data!$N$15=2,Data!C71&lt;&gt;""),Data!C71,IF(AND(Data!$N$15=3,Data!D71&lt;&gt;""),Data!D71,IF(AND(Data!$N$15=4,Data!E71&lt;&gt;""),Data!E71,IF(AND(Data!$N$15=5,Data!F71&lt;&gt;""),Data!F71,IF(AND(Data!$N$15=6,Data!G71&lt;&gt;""),Data!G71,IF(AND(Data!$N$15=7,Data!H71&lt;&gt;""),Data!H71,IF(AND(Data!$N$15=8,Data!I71&lt;&gt;""),Data!I71,IF(AND(Data!$N$15=9,Data!J71&lt;&gt;""),Data!J71,IF(AND(Data!$N$15=10,Data!K71&lt;&gt;""),Data!K71,""))))))))))</f>
        <v>F</v>
      </c>
      <c r="C75" s="38">
        <f>IF(AND(Data!$N$19=1,Data!B71&lt;&gt;""),Data!B71,IF(AND(Data!$N$19=2,Data!C71&lt;&gt;""),Data!C71,IF(AND(Data!$N$19=3,Data!D71&lt;&gt;""),Data!D71,IF(AND(Data!$N$19=4,Data!E71&lt;&gt;""),Data!E71,IF(AND(Data!$N$19=5,Data!F71&lt;&gt;""),Data!F71,IF(AND(Data!$N$19=6,Data!G71&lt;&gt;""),Data!G71,IF(AND(Data!$N$19=7,Data!H71&lt;&gt;""),Data!H71,IF(AND(Data!$N$19=8,Data!I71&lt;&gt;""),Data!I71,IF(AND(Data!$N$19=9,Data!J71&lt;&gt;""),Data!J71,IF(AND(Data!$N$19=10,Data!K71&lt;&gt;""),Data!K71,""))))))))))</f>
        <v>202</v>
      </c>
      <c r="N75" s="1"/>
    </row>
    <row r="76" spans="2:14" x14ac:dyDescent="0.15">
      <c r="B76" s="38" t="str">
        <f>IF(AND(Data!$N$15=1,Data!B72&lt;&gt;""),Data!B72,IF(AND(Data!$N$15=2,Data!C72&lt;&gt;""),Data!C72,IF(AND(Data!$N$15=3,Data!D72&lt;&gt;""),Data!D72,IF(AND(Data!$N$15=4,Data!E72&lt;&gt;""),Data!E72,IF(AND(Data!$N$15=5,Data!F72&lt;&gt;""),Data!F72,IF(AND(Data!$N$15=6,Data!G72&lt;&gt;""),Data!G72,IF(AND(Data!$N$15=7,Data!H72&lt;&gt;""),Data!H72,IF(AND(Data!$N$15=8,Data!I72&lt;&gt;""),Data!I72,IF(AND(Data!$N$15=9,Data!J72&lt;&gt;""),Data!J72,IF(AND(Data!$N$15=10,Data!K72&lt;&gt;""),Data!K72,""))))))))))</f>
        <v>F</v>
      </c>
      <c r="C76" s="38">
        <f>IF(AND(Data!$N$19=1,Data!B72&lt;&gt;""),Data!B72,IF(AND(Data!$N$19=2,Data!C72&lt;&gt;""),Data!C72,IF(AND(Data!$N$19=3,Data!D72&lt;&gt;""),Data!D72,IF(AND(Data!$N$19=4,Data!E72&lt;&gt;""),Data!E72,IF(AND(Data!$N$19=5,Data!F72&lt;&gt;""),Data!F72,IF(AND(Data!$N$19=6,Data!G72&lt;&gt;""),Data!G72,IF(AND(Data!$N$19=7,Data!H72&lt;&gt;""),Data!H72,IF(AND(Data!$N$19=8,Data!I72&lt;&gt;""),Data!I72,IF(AND(Data!$N$19=9,Data!J72&lt;&gt;""),Data!J72,IF(AND(Data!$N$19=10,Data!K72&lt;&gt;""),Data!K72,""))))))))))</f>
        <v>199</v>
      </c>
    </row>
    <row r="77" spans="2:14" x14ac:dyDescent="0.15">
      <c r="B77" s="38" t="str">
        <f>IF(AND(Data!$N$15=1,Data!B73&lt;&gt;""),Data!B73,IF(AND(Data!$N$15=2,Data!C73&lt;&gt;""),Data!C73,IF(AND(Data!$N$15=3,Data!D73&lt;&gt;""),Data!D73,IF(AND(Data!$N$15=4,Data!E73&lt;&gt;""),Data!E73,IF(AND(Data!$N$15=5,Data!F73&lt;&gt;""),Data!F73,IF(AND(Data!$N$15=6,Data!G73&lt;&gt;""),Data!G73,IF(AND(Data!$N$15=7,Data!H73&lt;&gt;""),Data!H73,IF(AND(Data!$N$15=8,Data!I73&lt;&gt;""),Data!I73,IF(AND(Data!$N$15=9,Data!J73&lt;&gt;""),Data!J73,IF(AND(Data!$N$15=10,Data!K73&lt;&gt;""),Data!K73,""))))))))))</f>
        <v>F</v>
      </c>
      <c r="C77" s="38">
        <f>IF(AND(Data!$N$19=1,Data!B73&lt;&gt;""),Data!B73,IF(AND(Data!$N$19=2,Data!C73&lt;&gt;""),Data!C73,IF(AND(Data!$N$19=3,Data!D73&lt;&gt;""),Data!D73,IF(AND(Data!$N$19=4,Data!E73&lt;&gt;""),Data!E73,IF(AND(Data!$N$19=5,Data!F73&lt;&gt;""),Data!F73,IF(AND(Data!$N$19=6,Data!G73&lt;&gt;""),Data!G73,IF(AND(Data!$N$19=7,Data!H73&lt;&gt;""),Data!H73,IF(AND(Data!$N$19=8,Data!I73&lt;&gt;""),Data!I73,IF(AND(Data!$N$19=9,Data!J73&lt;&gt;""),Data!J73,IF(AND(Data!$N$19=10,Data!K73&lt;&gt;""),Data!K73,""))))))))))</f>
        <v>201</v>
      </c>
    </row>
    <row r="78" spans="2:14" x14ac:dyDescent="0.15">
      <c r="B78" s="38" t="str">
        <f>IF(AND(Data!$N$15=1,Data!B74&lt;&gt;""),Data!B74,IF(AND(Data!$N$15=2,Data!C74&lt;&gt;""),Data!C74,IF(AND(Data!$N$15=3,Data!D74&lt;&gt;""),Data!D74,IF(AND(Data!$N$15=4,Data!E74&lt;&gt;""),Data!E74,IF(AND(Data!$N$15=5,Data!F74&lt;&gt;""),Data!F74,IF(AND(Data!$N$15=6,Data!G74&lt;&gt;""),Data!G74,IF(AND(Data!$N$15=7,Data!H74&lt;&gt;""),Data!H74,IF(AND(Data!$N$15=8,Data!I74&lt;&gt;""),Data!I74,IF(AND(Data!$N$15=9,Data!J74&lt;&gt;""),Data!J74,IF(AND(Data!$N$15=10,Data!K74&lt;&gt;""),Data!K74,""))))))))))</f>
        <v>F</v>
      </c>
      <c r="C78" s="38">
        <f>IF(AND(Data!$N$19=1,Data!B74&lt;&gt;""),Data!B74,IF(AND(Data!$N$19=2,Data!C74&lt;&gt;""),Data!C74,IF(AND(Data!$N$19=3,Data!D74&lt;&gt;""),Data!D74,IF(AND(Data!$N$19=4,Data!E74&lt;&gt;""),Data!E74,IF(AND(Data!$N$19=5,Data!F74&lt;&gt;""),Data!F74,IF(AND(Data!$N$19=6,Data!G74&lt;&gt;""),Data!G74,IF(AND(Data!$N$19=7,Data!H74&lt;&gt;""),Data!H74,IF(AND(Data!$N$19=8,Data!I74&lt;&gt;""),Data!I74,IF(AND(Data!$N$19=9,Data!J74&lt;&gt;""),Data!J74,IF(AND(Data!$N$19=10,Data!K74&lt;&gt;""),Data!K74,""))))))))))</f>
        <v>201</v>
      </c>
      <c r="N78" s="1"/>
    </row>
    <row r="79" spans="2:14" x14ac:dyDescent="0.15">
      <c r="B79" s="38" t="str">
        <f>IF(AND(Data!$N$15=1,Data!B75&lt;&gt;""),Data!B75,IF(AND(Data!$N$15=2,Data!C75&lt;&gt;""),Data!C75,IF(AND(Data!$N$15=3,Data!D75&lt;&gt;""),Data!D75,IF(AND(Data!$N$15=4,Data!E75&lt;&gt;""),Data!E75,IF(AND(Data!$N$15=5,Data!F75&lt;&gt;""),Data!F75,IF(AND(Data!$N$15=6,Data!G75&lt;&gt;""),Data!G75,IF(AND(Data!$N$15=7,Data!H75&lt;&gt;""),Data!H75,IF(AND(Data!$N$15=8,Data!I75&lt;&gt;""),Data!I75,IF(AND(Data!$N$15=9,Data!J75&lt;&gt;""),Data!J75,IF(AND(Data!$N$15=10,Data!K75&lt;&gt;""),Data!K75,""))))))))))</f>
        <v>F</v>
      </c>
      <c r="C79" s="38">
        <f>IF(AND(Data!$N$19=1,Data!B75&lt;&gt;""),Data!B75,IF(AND(Data!$N$19=2,Data!C75&lt;&gt;""),Data!C75,IF(AND(Data!$N$19=3,Data!D75&lt;&gt;""),Data!D75,IF(AND(Data!$N$19=4,Data!E75&lt;&gt;""),Data!E75,IF(AND(Data!$N$19=5,Data!F75&lt;&gt;""),Data!F75,IF(AND(Data!$N$19=6,Data!G75&lt;&gt;""),Data!G75,IF(AND(Data!$N$19=7,Data!H75&lt;&gt;""),Data!H75,IF(AND(Data!$N$19=8,Data!I75&lt;&gt;""),Data!I75,IF(AND(Data!$N$19=9,Data!J75&lt;&gt;""),Data!J75,IF(AND(Data!$N$19=10,Data!K75&lt;&gt;""),Data!K75,""))))))))))</f>
        <v>198</v>
      </c>
    </row>
    <row r="80" spans="2:14" x14ac:dyDescent="0.15">
      <c r="B80" s="38" t="str">
        <f>IF(AND(Data!$N$15=1,Data!B76&lt;&gt;""),Data!B76,IF(AND(Data!$N$15=2,Data!C76&lt;&gt;""),Data!C76,IF(AND(Data!$N$15=3,Data!D76&lt;&gt;""),Data!D76,IF(AND(Data!$N$15=4,Data!E76&lt;&gt;""),Data!E76,IF(AND(Data!$N$15=5,Data!F76&lt;&gt;""),Data!F76,IF(AND(Data!$N$15=6,Data!G76&lt;&gt;""),Data!G76,IF(AND(Data!$N$15=7,Data!H76&lt;&gt;""),Data!H76,IF(AND(Data!$N$15=8,Data!I76&lt;&gt;""),Data!I76,IF(AND(Data!$N$15=9,Data!J76&lt;&gt;""),Data!J76,IF(AND(Data!$N$15=10,Data!K76&lt;&gt;""),Data!K76,""))))))))))</f>
        <v>F</v>
      </c>
      <c r="C80" s="38">
        <f>IF(AND(Data!$N$19=1,Data!B76&lt;&gt;""),Data!B76,IF(AND(Data!$N$19=2,Data!C76&lt;&gt;""),Data!C76,IF(AND(Data!$N$19=3,Data!D76&lt;&gt;""),Data!D76,IF(AND(Data!$N$19=4,Data!E76&lt;&gt;""),Data!E76,IF(AND(Data!$N$19=5,Data!F76&lt;&gt;""),Data!F76,IF(AND(Data!$N$19=6,Data!G76&lt;&gt;""),Data!G76,IF(AND(Data!$N$19=7,Data!H76&lt;&gt;""),Data!H76,IF(AND(Data!$N$19=8,Data!I76&lt;&gt;""),Data!I76,IF(AND(Data!$N$19=9,Data!J76&lt;&gt;""),Data!J76,IF(AND(Data!$N$19=10,Data!K76&lt;&gt;""),Data!K76,""))))))))))</f>
        <v>198</v>
      </c>
    </row>
    <row r="81" spans="2:14" x14ac:dyDescent="0.15">
      <c r="B81" s="38" t="str">
        <f>IF(AND(Data!$N$15=1,Data!B77&lt;&gt;""),Data!B77,IF(AND(Data!$N$15=2,Data!C77&lt;&gt;""),Data!C77,IF(AND(Data!$N$15=3,Data!D77&lt;&gt;""),Data!D77,IF(AND(Data!$N$15=4,Data!E77&lt;&gt;""),Data!E77,IF(AND(Data!$N$15=5,Data!F77&lt;&gt;""),Data!F77,IF(AND(Data!$N$15=6,Data!G77&lt;&gt;""),Data!G77,IF(AND(Data!$N$15=7,Data!H77&lt;&gt;""),Data!H77,IF(AND(Data!$N$15=8,Data!I77&lt;&gt;""),Data!I77,IF(AND(Data!$N$15=9,Data!J77&lt;&gt;""),Data!J77,IF(AND(Data!$N$15=10,Data!K77&lt;&gt;""),Data!K77,""))))))))))</f>
        <v>F</v>
      </c>
      <c r="C81" s="38">
        <f>IF(AND(Data!$N$19=1,Data!B77&lt;&gt;""),Data!B77,IF(AND(Data!$N$19=2,Data!C77&lt;&gt;""),Data!C77,IF(AND(Data!$N$19=3,Data!D77&lt;&gt;""),Data!D77,IF(AND(Data!$N$19=4,Data!E77&lt;&gt;""),Data!E77,IF(AND(Data!$N$19=5,Data!F77&lt;&gt;""),Data!F77,IF(AND(Data!$N$19=6,Data!G77&lt;&gt;""),Data!G77,IF(AND(Data!$N$19=7,Data!H77&lt;&gt;""),Data!H77,IF(AND(Data!$N$19=8,Data!I77&lt;&gt;""),Data!I77,IF(AND(Data!$N$19=9,Data!J77&lt;&gt;""),Data!J77,IF(AND(Data!$N$19=10,Data!K77&lt;&gt;""),Data!K77,""))))))))))</f>
        <v>199</v>
      </c>
      <c r="N81" s="1"/>
    </row>
    <row r="82" spans="2:14" x14ac:dyDescent="0.15">
      <c r="B82" s="38" t="str">
        <f>IF(AND(Data!$N$15=1,Data!B78&lt;&gt;""),Data!B78,IF(AND(Data!$N$15=2,Data!C78&lt;&gt;""),Data!C78,IF(AND(Data!$N$15=3,Data!D78&lt;&gt;""),Data!D78,IF(AND(Data!$N$15=4,Data!E78&lt;&gt;""),Data!E78,IF(AND(Data!$N$15=5,Data!F78&lt;&gt;""),Data!F78,IF(AND(Data!$N$15=6,Data!G78&lt;&gt;""),Data!G78,IF(AND(Data!$N$15=7,Data!H78&lt;&gt;""),Data!H78,IF(AND(Data!$N$15=8,Data!I78&lt;&gt;""),Data!I78,IF(AND(Data!$N$15=9,Data!J78&lt;&gt;""),Data!J78,IF(AND(Data!$N$15=10,Data!K78&lt;&gt;""),Data!K78,""))))))))))</f>
        <v>F</v>
      </c>
      <c r="C82" s="38">
        <f>IF(AND(Data!$N$19=1,Data!B78&lt;&gt;""),Data!B78,IF(AND(Data!$N$19=2,Data!C78&lt;&gt;""),Data!C78,IF(AND(Data!$N$19=3,Data!D78&lt;&gt;""),Data!D78,IF(AND(Data!$N$19=4,Data!E78&lt;&gt;""),Data!E78,IF(AND(Data!$N$19=5,Data!F78&lt;&gt;""),Data!F78,IF(AND(Data!$N$19=6,Data!G78&lt;&gt;""),Data!G78,IF(AND(Data!$N$19=7,Data!H78&lt;&gt;""),Data!H78,IF(AND(Data!$N$19=8,Data!I78&lt;&gt;""),Data!I78,IF(AND(Data!$N$19=9,Data!J78&lt;&gt;""),Data!J78,IF(AND(Data!$N$19=10,Data!K78&lt;&gt;""),Data!K78,""))))))))))</f>
        <v>203</v>
      </c>
    </row>
    <row r="83" spans="2:14" x14ac:dyDescent="0.15">
      <c r="B83" s="38" t="str">
        <f>IF(AND(Data!$N$15=1,Data!B79&lt;&gt;""),Data!B79,IF(AND(Data!$N$15=2,Data!C79&lt;&gt;""),Data!C79,IF(AND(Data!$N$15=3,Data!D79&lt;&gt;""),Data!D79,IF(AND(Data!$N$15=4,Data!E79&lt;&gt;""),Data!E79,IF(AND(Data!$N$15=5,Data!F79&lt;&gt;""),Data!F79,IF(AND(Data!$N$15=6,Data!G79&lt;&gt;""),Data!G79,IF(AND(Data!$N$15=7,Data!H79&lt;&gt;""),Data!H79,IF(AND(Data!$N$15=8,Data!I79&lt;&gt;""),Data!I79,IF(AND(Data!$N$15=9,Data!J79&lt;&gt;""),Data!J79,IF(AND(Data!$N$15=10,Data!K79&lt;&gt;""),Data!K79,""))))))))))</f>
        <v>M</v>
      </c>
      <c r="C83" s="38">
        <f>IF(AND(Data!$N$19=1,Data!B79&lt;&gt;""),Data!B79,IF(AND(Data!$N$19=2,Data!C79&lt;&gt;""),Data!C79,IF(AND(Data!$N$19=3,Data!D79&lt;&gt;""),Data!D79,IF(AND(Data!$N$19=4,Data!E79&lt;&gt;""),Data!E79,IF(AND(Data!$N$19=5,Data!F79&lt;&gt;""),Data!F79,IF(AND(Data!$N$19=6,Data!G79&lt;&gt;""),Data!G79,IF(AND(Data!$N$19=7,Data!H79&lt;&gt;""),Data!H79,IF(AND(Data!$N$19=8,Data!I79&lt;&gt;""),Data!I79,IF(AND(Data!$N$19=9,Data!J79&lt;&gt;""),Data!J79,IF(AND(Data!$N$19=10,Data!K79&lt;&gt;""),Data!K79,""))))))))))</f>
        <v>149</v>
      </c>
    </row>
    <row r="84" spans="2:14" x14ac:dyDescent="0.15">
      <c r="B84" s="38" t="str">
        <f>IF(AND(Data!$N$15=1,Data!B80&lt;&gt;""),Data!B80,IF(AND(Data!$N$15=2,Data!C80&lt;&gt;""),Data!C80,IF(AND(Data!$N$15=3,Data!D80&lt;&gt;""),Data!D80,IF(AND(Data!$N$15=4,Data!E80&lt;&gt;""),Data!E80,IF(AND(Data!$N$15=5,Data!F80&lt;&gt;""),Data!F80,IF(AND(Data!$N$15=6,Data!G80&lt;&gt;""),Data!G80,IF(AND(Data!$N$15=7,Data!H80&lt;&gt;""),Data!H80,IF(AND(Data!$N$15=8,Data!I80&lt;&gt;""),Data!I80,IF(AND(Data!$N$15=9,Data!J80&lt;&gt;""),Data!J80,IF(AND(Data!$N$15=10,Data!K80&lt;&gt;""),Data!K80,""))))))))))</f>
        <v>M</v>
      </c>
      <c r="C84" s="38">
        <f>IF(AND(Data!$N$19=1,Data!B80&lt;&gt;""),Data!B80,IF(AND(Data!$N$19=2,Data!C80&lt;&gt;""),Data!C80,IF(AND(Data!$N$19=3,Data!D80&lt;&gt;""),Data!D80,IF(AND(Data!$N$19=4,Data!E80&lt;&gt;""),Data!E80,IF(AND(Data!$N$19=5,Data!F80&lt;&gt;""),Data!F80,IF(AND(Data!$N$19=6,Data!G80&lt;&gt;""),Data!G80,IF(AND(Data!$N$19=7,Data!H80&lt;&gt;""),Data!H80,IF(AND(Data!$N$19=8,Data!I80&lt;&gt;""),Data!I80,IF(AND(Data!$N$19=9,Data!J80&lt;&gt;""),Data!J80,IF(AND(Data!$N$19=10,Data!K80&lt;&gt;""),Data!K80,""))))))))))</f>
        <v>154</v>
      </c>
      <c r="N84" s="1"/>
    </row>
    <row r="85" spans="2:14" x14ac:dyDescent="0.15">
      <c r="B85" s="38" t="str">
        <f>IF(AND(Data!$N$15=1,Data!B81&lt;&gt;""),Data!B81,IF(AND(Data!$N$15=2,Data!C81&lt;&gt;""),Data!C81,IF(AND(Data!$N$15=3,Data!D81&lt;&gt;""),Data!D81,IF(AND(Data!$N$15=4,Data!E81&lt;&gt;""),Data!E81,IF(AND(Data!$N$15=5,Data!F81&lt;&gt;""),Data!F81,IF(AND(Data!$N$15=6,Data!G81&lt;&gt;""),Data!G81,IF(AND(Data!$N$15=7,Data!H81&lt;&gt;""),Data!H81,IF(AND(Data!$N$15=8,Data!I81&lt;&gt;""),Data!I81,IF(AND(Data!$N$15=9,Data!J81&lt;&gt;""),Data!J81,IF(AND(Data!$N$15=10,Data!K81&lt;&gt;""),Data!K81,""))))))))))</f>
        <v>M</v>
      </c>
      <c r="C85" s="38">
        <f>IF(AND(Data!$N$19=1,Data!B81&lt;&gt;""),Data!B81,IF(AND(Data!$N$19=2,Data!C81&lt;&gt;""),Data!C81,IF(AND(Data!$N$19=3,Data!D81&lt;&gt;""),Data!D81,IF(AND(Data!$N$19=4,Data!E81&lt;&gt;""),Data!E81,IF(AND(Data!$N$19=5,Data!F81&lt;&gt;""),Data!F81,IF(AND(Data!$N$19=6,Data!G81&lt;&gt;""),Data!G81,IF(AND(Data!$N$19=7,Data!H81&lt;&gt;""),Data!H81,IF(AND(Data!$N$19=8,Data!I81&lt;&gt;""),Data!I81,IF(AND(Data!$N$19=9,Data!J81&lt;&gt;""),Data!J81,IF(AND(Data!$N$19=10,Data!K81&lt;&gt;""),Data!K81,""))))))))))</f>
        <v>98</v>
      </c>
    </row>
    <row r="86" spans="2:14" x14ac:dyDescent="0.15">
      <c r="B86" s="38" t="str">
        <f>IF(AND(Data!$N$15=1,Data!B82&lt;&gt;""),Data!B82,IF(AND(Data!$N$15=2,Data!C82&lt;&gt;""),Data!C82,IF(AND(Data!$N$15=3,Data!D82&lt;&gt;""),Data!D82,IF(AND(Data!$N$15=4,Data!E82&lt;&gt;""),Data!E82,IF(AND(Data!$N$15=5,Data!F82&lt;&gt;""),Data!F82,IF(AND(Data!$N$15=6,Data!G82&lt;&gt;""),Data!G82,IF(AND(Data!$N$15=7,Data!H82&lt;&gt;""),Data!H82,IF(AND(Data!$N$15=8,Data!I82&lt;&gt;""),Data!I82,IF(AND(Data!$N$15=9,Data!J82&lt;&gt;""),Data!J82,IF(AND(Data!$N$15=10,Data!K82&lt;&gt;""),Data!K82,""))))))))))</f>
        <v>F</v>
      </c>
      <c r="C86" s="38">
        <f>IF(AND(Data!$N$19=1,Data!B82&lt;&gt;""),Data!B82,IF(AND(Data!$N$19=2,Data!C82&lt;&gt;""),Data!C82,IF(AND(Data!$N$19=3,Data!D82&lt;&gt;""),Data!D82,IF(AND(Data!$N$19=4,Data!E82&lt;&gt;""),Data!E82,IF(AND(Data!$N$19=5,Data!F82&lt;&gt;""),Data!F82,IF(AND(Data!$N$19=6,Data!G82&lt;&gt;""),Data!G82,IF(AND(Data!$N$19=7,Data!H82&lt;&gt;""),Data!H82,IF(AND(Data!$N$19=8,Data!I82&lt;&gt;""),Data!I82,IF(AND(Data!$N$19=9,Data!J82&lt;&gt;""),Data!J82,IF(AND(Data!$N$19=10,Data!K82&lt;&gt;""),Data!K82,""))))))))))</f>
        <v>102</v>
      </c>
    </row>
    <row r="87" spans="2:14" x14ac:dyDescent="0.15">
      <c r="B87" s="38" t="str">
        <f>IF(AND(Data!$N$15=1,Data!B83&lt;&gt;""),Data!B83,IF(AND(Data!$N$15=2,Data!C83&lt;&gt;""),Data!C83,IF(AND(Data!$N$15=3,Data!D83&lt;&gt;""),Data!D83,IF(AND(Data!$N$15=4,Data!E83&lt;&gt;""),Data!E83,IF(AND(Data!$N$15=5,Data!F83&lt;&gt;""),Data!F83,IF(AND(Data!$N$15=6,Data!G83&lt;&gt;""),Data!G83,IF(AND(Data!$N$15=7,Data!H83&lt;&gt;""),Data!H83,IF(AND(Data!$N$15=8,Data!I83&lt;&gt;""),Data!I83,IF(AND(Data!$N$15=9,Data!J83&lt;&gt;""),Data!J83,IF(AND(Data!$N$15=10,Data!K83&lt;&gt;""),Data!K83,""))))))))))</f>
        <v>F</v>
      </c>
      <c r="C87" s="38">
        <f>IF(AND(Data!$N$19=1,Data!B83&lt;&gt;""),Data!B83,IF(AND(Data!$N$19=2,Data!C83&lt;&gt;""),Data!C83,IF(AND(Data!$N$19=3,Data!D83&lt;&gt;""),Data!D83,IF(AND(Data!$N$19=4,Data!E83&lt;&gt;""),Data!E83,IF(AND(Data!$N$19=5,Data!F83&lt;&gt;""),Data!F83,IF(AND(Data!$N$19=6,Data!G83&lt;&gt;""),Data!G83,IF(AND(Data!$N$19=7,Data!H83&lt;&gt;""),Data!H83,IF(AND(Data!$N$19=8,Data!I83&lt;&gt;""),Data!I83,IF(AND(Data!$N$19=9,Data!J83&lt;&gt;""),Data!J83,IF(AND(Data!$N$19=10,Data!K83&lt;&gt;""),Data!K83,""))))))))))</f>
        <v>103</v>
      </c>
      <c r="N87" s="1"/>
    </row>
    <row r="88" spans="2:14" x14ac:dyDescent="0.15">
      <c r="B88" s="38" t="str">
        <f>IF(AND(Data!$N$15=1,Data!B84&lt;&gt;""),Data!B84,IF(AND(Data!$N$15=2,Data!C84&lt;&gt;""),Data!C84,IF(AND(Data!$N$15=3,Data!D84&lt;&gt;""),Data!D84,IF(AND(Data!$N$15=4,Data!E84&lt;&gt;""),Data!E84,IF(AND(Data!$N$15=5,Data!F84&lt;&gt;""),Data!F84,IF(AND(Data!$N$15=6,Data!G84&lt;&gt;""),Data!G84,IF(AND(Data!$N$15=7,Data!H84&lt;&gt;""),Data!H84,IF(AND(Data!$N$15=8,Data!I84&lt;&gt;""),Data!I84,IF(AND(Data!$N$15=9,Data!J84&lt;&gt;""),Data!J84,IF(AND(Data!$N$15=10,Data!K84&lt;&gt;""),Data!K84,""))))))))))</f>
        <v>M</v>
      </c>
      <c r="C88" s="38">
        <f>IF(AND(Data!$N$19=1,Data!B84&lt;&gt;""),Data!B84,IF(AND(Data!$N$19=2,Data!C84&lt;&gt;""),Data!C84,IF(AND(Data!$N$19=3,Data!D84&lt;&gt;""),Data!D84,IF(AND(Data!$N$19=4,Data!E84&lt;&gt;""),Data!E84,IF(AND(Data!$N$19=5,Data!F84&lt;&gt;""),Data!F84,IF(AND(Data!$N$19=6,Data!G84&lt;&gt;""),Data!G84,IF(AND(Data!$N$19=7,Data!H84&lt;&gt;""),Data!H84,IF(AND(Data!$N$19=8,Data!I84&lt;&gt;""),Data!I84,IF(AND(Data!$N$19=9,Data!J84&lt;&gt;""),Data!J84,IF(AND(Data!$N$19=10,Data!K84&lt;&gt;""),Data!K84,""))))))))))</f>
        <v>112</v>
      </c>
    </row>
    <row r="89" spans="2:14" x14ac:dyDescent="0.15">
      <c r="B89" s="38" t="str">
        <f>IF(AND(Data!$N$15=1,Data!B85&lt;&gt;""),Data!B85,IF(AND(Data!$N$15=2,Data!C85&lt;&gt;""),Data!C85,IF(AND(Data!$N$15=3,Data!D85&lt;&gt;""),Data!D85,IF(AND(Data!$N$15=4,Data!E85&lt;&gt;""),Data!E85,IF(AND(Data!$N$15=5,Data!F85&lt;&gt;""),Data!F85,IF(AND(Data!$N$15=6,Data!G85&lt;&gt;""),Data!G85,IF(AND(Data!$N$15=7,Data!H85&lt;&gt;""),Data!H85,IF(AND(Data!$N$15=8,Data!I85&lt;&gt;""),Data!I85,IF(AND(Data!$N$15=9,Data!J85&lt;&gt;""),Data!J85,IF(AND(Data!$N$15=10,Data!K85&lt;&gt;""),Data!K85,""))))))))))</f>
        <v>M</v>
      </c>
      <c r="C89" s="38">
        <f>IF(AND(Data!$N$19=1,Data!B85&lt;&gt;""),Data!B85,IF(AND(Data!$N$19=2,Data!C85&lt;&gt;""),Data!C85,IF(AND(Data!$N$19=3,Data!D85&lt;&gt;""),Data!D85,IF(AND(Data!$N$19=4,Data!E85&lt;&gt;""),Data!E85,IF(AND(Data!$N$19=5,Data!F85&lt;&gt;""),Data!F85,IF(AND(Data!$N$19=6,Data!G85&lt;&gt;""),Data!G85,IF(AND(Data!$N$19=7,Data!H85&lt;&gt;""),Data!H85,IF(AND(Data!$N$19=8,Data!I85&lt;&gt;""),Data!I85,IF(AND(Data!$N$19=9,Data!J85&lt;&gt;""),Data!J85,IF(AND(Data!$N$19=10,Data!K85&lt;&gt;""),Data!K85,""))))))))))</f>
        <v>111</v>
      </c>
    </row>
    <row r="90" spans="2:14" x14ac:dyDescent="0.15">
      <c r="B90" s="38" t="str">
        <f>IF(AND(Data!$N$15=1,Data!B86&lt;&gt;""),Data!B86,IF(AND(Data!$N$15=2,Data!C86&lt;&gt;""),Data!C86,IF(AND(Data!$N$15=3,Data!D86&lt;&gt;""),Data!D86,IF(AND(Data!$N$15=4,Data!E86&lt;&gt;""),Data!E86,IF(AND(Data!$N$15=5,Data!F86&lt;&gt;""),Data!F86,IF(AND(Data!$N$15=6,Data!G86&lt;&gt;""),Data!G86,IF(AND(Data!$N$15=7,Data!H86&lt;&gt;""),Data!H86,IF(AND(Data!$N$15=8,Data!I86&lt;&gt;""),Data!I86,IF(AND(Data!$N$15=9,Data!J86&lt;&gt;""),Data!J86,IF(AND(Data!$N$15=10,Data!K86&lt;&gt;""),Data!K86,""))))))))))</f>
        <v>M</v>
      </c>
      <c r="C90" s="38">
        <f>IF(AND(Data!$N$19=1,Data!B86&lt;&gt;""),Data!B86,IF(AND(Data!$N$19=2,Data!C86&lt;&gt;""),Data!C86,IF(AND(Data!$N$19=3,Data!D86&lt;&gt;""),Data!D86,IF(AND(Data!$N$19=4,Data!E86&lt;&gt;""),Data!E86,IF(AND(Data!$N$19=5,Data!F86&lt;&gt;""),Data!F86,IF(AND(Data!$N$19=6,Data!G86&lt;&gt;""),Data!G86,IF(AND(Data!$N$19=7,Data!H86&lt;&gt;""),Data!H86,IF(AND(Data!$N$19=8,Data!I86&lt;&gt;""),Data!I86,IF(AND(Data!$N$19=9,Data!J86&lt;&gt;""),Data!J86,IF(AND(Data!$N$19=10,Data!K86&lt;&gt;""),Data!K86,""))))))))))</f>
        <v>112</v>
      </c>
      <c r="N90" s="1"/>
    </row>
    <row r="91" spans="2:14" x14ac:dyDescent="0.15">
      <c r="B91" s="38" t="str">
        <f>IF(AND(Data!$N$15=1,Data!B87&lt;&gt;""),Data!B87,IF(AND(Data!$N$15=2,Data!C87&lt;&gt;""),Data!C87,IF(AND(Data!$N$15=3,Data!D87&lt;&gt;""),Data!D87,IF(AND(Data!$N$15=4,Data!E87&lt;&gt;""),Data!E87,IF(AND(Data!$N$15=5,Data!F87&lt;&gt;""),Data!F87,IF(AND(Data!$N$15=6,Data!G87&lt;&gt;""),Data!G87,IF(AND(Data!$N$15=7,Data!H87&lt;&gt;""),Data!H87,IF(AND(Data!$N$15=8,Data!I87&lt;&gt;""),Data!I87,IF(AND(Data!$N$15=9,Data!J87&lt;&gt;""),Data!J87,IF(AND(Data!$N$15=10,Data!K87&lt;&gt;""),Data!K87,""))))))))))</f>
        <v>M</v>
      </c>
      <c r="C91" s="38">
        <f>IF(AND(Data!$N$19=1,Data!B87&lt;&gt;""),Data!B87,IF(AND(Data!$N$19=2,Data!C87&lt;&gt;""),Data!C87,IF(AND(Data!$N$19=3,Data!D87&lt;&gt;""),Data!D87,IF(AND(Data!$N$19=4,Data!E87&lt;&gt;""),Data!E87,IF(AND(Data!$N$19=5,Data!F87&lt;&gt;""),Data!F87,IF(AND(Data!$N$19=6,Data!G87&lt;&gt;""),Data!G87,IF(AND(Data!$N$19=7,Data!H87&lt;&gt;""),Data!H87,IF(AND(Data!$N$19=8,Data!I87&lt;&gt;""),Data!I87,IF(AND(Data!$N$19=9,Data!J87&lt;&gt;""),Data!J87,IF(AND(Data!$N$19=10,Data!K87&lt;&gt;""),Data!K87,""))))))))))</f>
        <v>150</v>
      </c>
    </row>
    <row r="92" spans="2:14" x14ac:dyDescent="0.15">
      <c r="B92" s="38" t="str">
        <f>IF(AND(Data!$N$15=1,Data!B88&lt;&gt;""),Data!B88,IF(AND(Data!$N$15=2,Data!C88&lt;&gt;""),Data!C88,IF(AND(Data!$N$15=3,Data!D88&lt;&gt;""),Data!D88,IF(AND(Data!$N$15=4,Data!E88&lt;&gt;""),Data!E88,IF(AND(Data!$N$15=5,Data!F88&lt;&gt;""),Data!F88,IF(AND(Data!$N$15=6,Data!G88&lt;&gt;""),Data!G88,IF(AND(Data!$N$15=7,Data!H88&lt;&gt;""),Data!H88,IF(AND(Data!$N$15=8,Data!I88&lt;&gt;""),Data!I88,IF(AND(Data!$N$15=9,Data!J88&lt;&gt;""),Data!J88,IF(AND(Data!$N$15=10,Data!K88&lt;&gt;""),Data!K88,""))))))))))</f>
        <v>F</v>
      </c>
      <c r="C92" s="38">
        <f>IF(AND(Data!$N$19=1,Data!B88&lt;&gt;""),Data!B88,IF(AND(Data!$N$19=2,Data!C88&lt;&gt;""),Data!C88,IF(AND(Data!$N$19=3,Data!D88&lt;&gt;""),Data!D88,IF(AND(Data!$N$19=4,Data!E88&lt;&gt;""),Data!E88,IF(AND(Data!$N$19=5,Data!F88&lt;&gt;""),Data!F88,IF(AND(Data!$N$19=6,Data!G88&lt;&gt;""),Data!G88,IF(AND(Data!$N$19=7,Data!H88&lt;&gt;""),Data!H88,IF(AND(Data!$N$19=8,Data!I88&lt;&gt;""),Data!I88,IF(AND(Data!$N$19=9,Data!J88&lt;&gt;""),Data!J88,IF(AND(Data!$N$19=10,Data!K88&lt;&gt;""),Data!K88,""))))))))))</f>
        <v>138</v>
      </c>
    </row>
    <row r="93" spans="2:14" x14ac:dyDescent="0.15">
      <c r="B93" s="38" t="str">
        <f>IF(AND(Data!$N$15=1,Data!B89&lt;&gt;""),Data!B89,IF(AND(Data!$N$15=2,Data!C89&lt;&gt;""),Data!C89,IF(AND(Data!$N$15=3,Data!D89&lt;&gt;""),Data!D89,IF(AND(Data!$N$15=4,Data!E89&lt;&gt;""),Data!E89,IF(AND(Data!$N$15=5,Data!F89&lt;&gt;""),Data!F89,IF(AND(Data!$N$15=6,Data!G89&lt;&gt;""),Data!G89,IF(AND(Data!$N$15=7,Data!H89&lt;&gt;""),Data!H89,IF(AND(Data!$N$15=8,Data!I89&lt;&gt;""),Data!I89,IF(AND(Data!$N$15=9,Data!J89&lt;&gt;""),Data!J89,IF(AND(Data!$N$15=10,Data!K89&lt;&gt;""),Data!K89,""))))))))))</f>
        <v>M</v>
      </c>
      <c r="C93" s="38">
        <f>IF(AND(Data!$N$19=1,Data!B89&lt;&gt;""),Data!B89,IF(AND(Data!$N$19=2,Data!C89&lt;&gt;""),Data!C89,IF(AND(Data!$N$19=3,Data!D89&lt;&gt;""),Data!D89,IF(AND(Data!$N$19=4,Data!E89&lt;&gt;""),Data!E89,IF(AND(Data!$N$19=5,Data!F89&lt;&gt;""),Data!F89,IF(AND(Data!$N$19=6,Data!G89&lt;&gt;""),Data!G89,IF(AND(Data!$N$19=7,Data!H89&lt;&gt;""),Data!H89,IF(AND(Data!$N$19=8,Data!I89&lt;&gt;""),Data!I89,IF(AND(Data!$N$19=9,Data!J89&lt;&gt;""),Data!J89,IF(AND(Data!$N$19=10,Data!K89&lt;&gt;""),Data!K89,""))))))))))</f>
        <v>138</v>
      </c>
      <c r="N93" s="1"/>
    </row>
    <row r="94" spans="2:14" x14ac:dyDescent="0.15">
      <c r="B94" s="38" t="str">
        <f>IF(AND(Data!$N$15=1,Data!B90&lt;&gt;""),Data!B90,IF(AND(Data!$N$15=2,Data!C90&lt;&gt;""),Data!C90,IF(AND(Data!$N$15=3,Data!D90&lt;&gt;""),Data!D90,IF(AND(Data!$N$15=4,Data!E90&lt;&gt;""),Data!E90,IF(AND(Data!$N$15=5,Data!F90&lt;&gt;""),Data!F90,IF(AND(Data!$N$15=6,Data!G90&lt;&gt;""),Data!G90,IF(AND(Data!$N$15=7,Data!H90&lt;&gt;""),Data!H90,IF(AND(Data!$N$15=8,Data!I90&lt;&gt;""),Data!I90,IF(AND(Data!$N$15=9,Data!J90&lt;&gt;""),Data!J90,IF(AND(Data!$N$15=10,Data!K90&lt;&gt;""),Data!K90,""))))))))))</f>
        <v>F</v>
      </c>
      <c r="C94" s="38">
        <f>IF(AND(Data!$N$19=1,Data!B90&lt;&gt;""),Data!B90,IF(AND(Data!$N$19=2,Data!C90&lt;&gt;""),Data!C90,IF(AND(Data!$N$19=3,Data!D90&lt;&gt;""),Data!D90,IF(AND(Data!$N$19=4,Data!E90&lt;&gt;""),Data!E90,IF(AND(Data!$N$19=5,Data!F90&lt;&gt;""),Data!F90,IF(AND(Data!$N$19=6,Data!G90&lt;&gt;""),Data!G90,IF(AND(Data!$N$19=7,Data!H90&lt;&gt;""),Data!H90,IF(AND(Data!$N$19=8,Data!I90&lt;&gt;""),Data!I90,IF(AND(Data!$N$19=9,Data!J90&lt;&gt;""),Data!J90,IF(AND(Data!$N$19=10,Data!K90&lt;&gt;""),Data!K90,""))))))))))</f>
        <v>203</v>
      </c>
    </row>
    <row r="95" spans="2:14" x14ac:dyDescent="0.15">
      <c r="B95" s="38" t="str">
        <f>IF(AND(Data!$N$15=1,Data!B91&lt;&gt;""),Data!B91,IF(AND(Data!$N$15=2,Data!C91&lt;&gt;""),Data!C91,IF(AND(Data!$N$15=3,Data!D91&lt;&gt;""),Data!D91,IF(AND(Data!$N$15=4,Data!E91&lt;&gt;""),Data!E91,IF(AND(Data!$N$15=5,Data!F91&lt;&gt;""),Data!F91,IF(AND(Data!$N$15=6,Data!G91&lt;&gt;""),Data!G91,IF(AND(Data!$N$15=7,Data!H91&lt;&gt;""),Data!H91,IF(AND(Data!$N$15=8,Data!I91&lt;&gt;""),Data!I91,IF(AND(Data!$N$15=9,Data!J91&lt;&gt;""),Data!J91,IF(AND(Data!$N$15=10,Data!K91&lt;&gt;""),Data!K91,""))))))))))</f>
        <v>F</v>
      </c>
      <c r="C95" s="38">
        <f>IF(AND(Data!$N$19=1,Data!B91&lt;&gt;""),Data!B91,IF(AND(Data!$N$19=2,Data!C91&lt;&gt;""),Data!C91,IF(AND(Data!$N$19=3,Data!D91&lt;&gt;""),Data!D91,IF(AND(Data!$N$19=4,Data!E91&lt;&gt;""),Data!E91,IF(AND(Data!$N$19=5,Data!F91&lt;&gt;""),Data!F91,IF(AND(Data!$N$19=6,Data!G91&lt;&gt;""),Data!G91,IF(AND(Data!$N$19=7,Data!H91&lt;&gt;""),Data!H91,IF(AND(Data!$N$19=8,Data!I91&lt;&gt;""),Data!I91,IF(AND(Data!$N$19=9,Data!J91&lt;&gt;""),Data!J91,IF(AND(Data!$N$19=10,Data!K91&lt;&gt;""),Data!K91,""))))))))))</f>
        <v>201</v>
      </c>
    </row>
    <row r="96" spans="2:14" x14ac:dyDescent="0.15">
      <c r="B96" s="38" t="str">
        <f>IF(AND(Data!$N$15=1,Data!B92&lt;&gt;""),Data!B92,IF(AND(Data!$N$15=2,Data!C92&lt;&gt;""),Data!C92,IF(AND(Data!$N$15=3,Data!D92&lt;&gt;""),Data!D92,IF(AND(Data!$N$15=4,Data!E92&lt;&gt;""),Data!E92,IF(AND(Data!$N$15=5,Data!F92&lt;&gt;""),Data!F92,IF(AND(Data!$N$15=6,Data!G92&lt;&gt;""),Data!G92,IF(AND(Data!$N$15=7,Data!H92&lt;&gt;""),Data!H92,IF(AND(Data!$N$15=8,Data!I92&lt;&gt;""),Data!I92,IF(AND(Data!$N$15=9,Data!J92&lt;&gt;""),Data!J92,IF(AND(Data!$N$15=10,Data!K92&lt;&gt;""),Data!K92,""))))))))))</f>
        <v>F</v>
      </c>
      <c r="C96" s="38">
        <f>IF(AND(Data!$N$19=1,Data!B92&lt;&gt;""),Data!B92,IF(AND(Data!$N$19=2,Data!C92&lt;&gt;""),Data!C92,IF(AND(Data!$N$19=3,Data!D92&lt;&gt;""),Data!D92,IF(AND(Data!$N$19=4,Data!E92&lt;&gt;""),Data!E92,IF(AND(Data!$N$19=5,Data!F92&lt;&gt;""),Data!F92,IF(AND(Data!$N$19=6,Data!G92&lt;&gt;""),Data!G92,IF(AND(Data!$N$19=7,Data!H92&lt;&gt;""),Data!H92,IF(AND(Data!$N$19=8,Data!I92&lt;&gt;""),Data!I92,IF(AND(Data!$N$19=9,Data!J92&lt;&gt;""),Data!J92,IF(AND(Data!$N$19=10,Data!K92&lt;&gt;""),Data!K92,""))))))))))</f>
        <v>213</v>
      </c>
      <c r="N96" s="1"/>
    </row>
    <row r="97" spans="2:14" x14ac:dyDescent="0.15">
      <c r="B97" s="38" t="str">
        <f>IF(AND(Data!$N$15=1,Data!B93&lt;&gt;""),Data!B93,IF(AND(Data!$N$15=2,Data!C93&lt;&gt;""),Data!C93,IF(AND(Data!$N$15=3,Data!D93&lt;&gt;""),Data!D93,IF(AND(Data!$N$15=4,Data!E93&lt;&gt;""),Data!E93,IF(AND(Data!$N$15=5,Data!F93&lt;&gt;""),Data!F93,IF(AND(Data!$N$15=6,Data!G93&lt;&gt;""),Data!G93,IF(AND(Data!$N$15=7,Data!H93&lt;&gt;""),Data!H93,IF(AND(Data!$N$15=8,Data!I93&lt;&gt;""),Data!I93,IF(AND(Data!$N$15=9,Data!J93&lt;&gt;""),Data!J93,IF(AND(Data!$N$15=10,Data!K93&lt;&gt;""),Data!K93,""))))))))))</f>
        <v>F</v>
      </c>
      <c r="C97" s="38">
        <f>IF(AND(Data!$N$19=1,Data!B93&lt;&gt;""),Data!B93,IF(AND(Data!$N$19=2,Data!C93&lt;&gt;""),Data!C93,IF(AND(Data!$N$19=3,Data!D93&lt;&gt;""),Data!D93,IF(AND(Data!$N$19=4,Data!E93&lt;&gt;""),Data!E93,IF(AND(Data!$N$19=5,Data!F93&lt;&gt;""),Data!F93,IF(AND(Data!$N$19=6,Data!G93&lt;&gt;""),Data!G93,IF(AND(Data!$N$19=7,Data!H93&lt;&gt;""),Data!H93,IF(AND(Data!$N$19=8,Data!I93&lt;&gt;""),Data!I93,IF(AND(Data!$N$19=9,Data!J93&lt;&gt;""),Data!J93,IF(AND(Data!$N$19=10,Data!K93&lt;&gt;""),Data!K93,""))))))))))</f>
        <v>212</v>
      </c>
    </row>
    <row r="98" spans="2:14" x14ac:dyDescent="0.15">
      <c r="B98" s="38" t="str">
        <f>IF(AND(Data!$N$15=1,Data!B94&lt;&gt;""),Data!B94,IF(AND(Data!$N$15=2,Data!C94&lt;&gt;""),Data!C94,IF(AND(Data!$N$15=3,Data!D94&lt;&gt;""),Data!D94,IF(AND(Data!$N$15=4,Data!E94&lt;&gt;""),Data!E94,IF(AND(Data!$N$15=5,Data!F94&lt;&gt;""),Data!F94,IF(AND(Data!$N$15=6,Data!G94&lt;&gt;""),Data!G94,IF(AND(Data!$N$15=7,Data!H94&lt;&gt;""),Data!H94,IF(AND(Data!$N$15=8,Data!I94&lt;&gt;""),Data!I94,IF(AND(Data!$N$15=9,Data!J94&lt;&gt;""),Data!J94,IF(AND(Data!$N$15=10,Data!K94&lt;&gt;""),Data!K94,""))))))))))</f>
        <v>F</v>
      </c>
      <c r="C98" s="38">
        <f>IF(AND(Data!$N$19=1,Data!B94&lt;&gt;""),Data!B94,IF(AND(Data!$N$19=2,Data!C94&lt;&gt;""),Data!C94,IF(AND(Data!$N$19=3,Data!D94&lt;&gt;""),Data!D94,IF(AND(Data!$N$19=4,Data!E94&lt;&gt;""),Data!E94,IF(AND(Data!$N$19=5,Data!F94&lt;&gt;""),Data!F94,IF(AND(Data!$N$19=6,Data!G94&lt;&gt;""),Data!G94,IF(AND(Data!$N$19=7,Data!H94&lt;&gt;""),Data!H94,IF(AND(Data!$N$19=8,Data!I94&lt;&gt;""),Data!I94,IF(AND(Data!$N$19=9,Data!J94&lt;&gt;""),Data!J94,IF(AND(Data!$N$19=10,Data!K94&lt;&gt;""),Data!K94,""))))))))))</f>
        <v>69</v>
      </c>
    </row>
    <row r="99" spans="2:14" x14ac:dyDescent="0.15">
      <c r="B99" s="38" t="str">
        <f>IF(AND(Data!$N$15=1,Data!B95&lt;&gt;""),Data!B95,IF(AND(Data!$N$15=2,Data!C95&lt;&gt;""),Data!C95,IF(AND(Data!$N$15=3,Data!D95&lt;&gt;""),Data!D95,IF(AND(Data!$N$15=4,Data!E95&lt;&gt;""),Data!E95,IF(AND(Data!$N$15=5,Data!F95&lt;&gt;""),Data!F95,IF(AND(Data!$N$15=6,Data!G95&lt;&gt;""),Data!G95,IF(AND(Data!$N$15=7,Data!H95&lt;&gt;""),Data!H95,IF(AND(Data!$N$15=8,Data!I95&lt;&gt;""),Data!I95,IF(AND(Data!$N$15=9,Data!J95&lt;&gt;""),Data!J95,IF(AND(Data!$N$15=10,Data!K95&lt;&gt;""),Data!K95,""))))))))))</f>
        <v>F</v>
      </c>
      <c r="C99" s="38">
        <f>IF(AND(Data!$N$19=1,Data!B95&lt;&gt;""),Data!B95,IF(AND(Data!$N$19=2,Data!C95&lt;&gt;""),Data!C95,IF(AND(Data!$N$19=3,Data!D95&lt;&gt;""),Data!D95,IF(AND(Data!$N$19=4,Data!E95&lt;&gt;""),Data!E95,IF(AND(Data!$N$19=5,Data!F95&lt;&gt;""),Data!F95,IF(AND(Data!$N$19=6,Data!G95&lt;&gt;""),Data!G95,IF(AND(Data!$N$19=7,Data!H95&lt;&gt;""),Data!H95,IF(AND(Data!$N$19=8,Data!I95&lt;&gt;""),Data!I95,IF(AND(Data!$N$19=9,Data!J95&lt;&gt;""),Data!J95,IF(AND(Data!$N$19=10,Data!K95&lt;&gt;""),Data!K95,""))))))))))</f>
        <v>69</v>
      </c>
      <c r="N99" s="1"/>
    </row>
    <row r="100" spans="2:14" x14ac:dyDescent="0.15">
      <c r="B100" s="38" t="str">
        <f>IF(AND(Data!$N$15=1,Data!B96&lt;&gt;""),Data!B96,IF(AND(Data!$N$15=2,Data!C96&lt;&gt;""),Data!C96,IF(AND(Data!$N$15=3,Data!D96&lt;&gt;""),Data!D96,IF(AND(Data!$N$15=4,Data!E96&lt;&gt;""),Data!E96,IF(AND(Data!$N$15=5,Data!F96&lt;&gt;""),Data!F96,IF(AND(Data!$N$15=6,Data!G96&lt;&gt;""),Data!G96,IF(AND(Data!$N$15=7,Data!H96&lt;&gt;""),Data!H96,IF(AND(Data!$N$15=8,Data!I96&lt;&gt;""),Data!I96,IF(AND(Data!$N$15=9,Data!J96&lt;&gt;""),Data!J96,IF(AND(Data!$N$15=10,Data!K96&lt;&gt;""),Data!K96,""))))))))))</f>
        <v>F</v>
      </c>
      <c r="C100" s="38">
        <f>IF(AND(Data!$N$19=1,Data!B96&lt;&gt;""),Data!B96,IF(AND(Data!$N$19=2,Data!C96&lt;&gt;""),Data!C96,IF(AND(Data!$N$19=3,Data!D96&lt;&gt;""),Data!D96,IF(AND(Data!$N$19=4,Data!E96&lt;&gt;""),Data!E96,IF(AND(Data!$N$19=5,Data!F96&lt;&gt;""),Data!F96,IF(AND(Data!$N$19=6,Data!G96&lt;&gt;""),Data!G96,IF(AND(Data!$N$19=7,Data!H96&lt;&gt;""),Data!H96,IF(AND(Data!$N$19=8,Data!I96&lt;&gt;""),Data!I96,IF(AND(Data!$N$19=9,Data!J96&lt;&gt;""),Data!J96,IF(AND(Data!$N$19=10,Data!K96&lt;&gt;""),Data!K96,""))))))))))</f>
        <v>70</v>
      </c>
    </row>
    <row r="101" spans="2:14" x14ac:dyDescent="0.15">
      <c r="B101" s="38" t="str">
        <f>IF(AND(Data!$N$15=1,Data!B97&lt;&gt;""),Data!B97,IF(AND(Data!$N$15=2,Data!C97&lt;&gt;""),Data!C97,IF(AND(Data!$N$15=3,Data!D97&lt;&gt;""),Data!D97,IF(AND(Data!$N$15=4,Data!E97&lt;&gt;""),Data!E97,IF(AND(Data!$N$15=5,Data!F97&lt;&gt;""),Data!F97,IF(AND(Data!$N$15=6,Data!G97&lt;&gt;""),Data!G97,IF(AND(Data!$N$15=7,Data!H97&lt;&gt;""),Data!H97,IF(AND(Data!$N$15=8,Data!I97&lt;&gt;""),Data!I97,IF(AND(Data!$N$15=9,Data!J97&lt;&gt;""),Data!J97,IF(AND(Data!$N$15=10,Data!K97&lt;&gt;""),Data!K97,""))))))))))</f>
        <v>F</v>
      </c>
      <c r="C101" s="38">
        <f>IF(AND(Data!$N$19=1,Data!B97&lt;&gt;""),Data!B97,IF(AND(Data!$N$19=2,Data!C97&lt;&gt;""),Data!C97,IF(AND(Data!$N$19=3,Data!D97&lt;&gt;""),Data!D97,IF(AND(Data!$N$19=4,Data!E97&lt;&gt;""),Data!E97,IF(AND(Data!$N$19=5,Data!F97&lt;&gt;""),Data!F97,IF(AND(Data!$N$19=6,Data!G97&lt;&gt;""),Data!G97,IF(AND(Data!$N$19=7,Data!H97&lt;&gt;""),Data!H97,IF(AND(Data!$N$19=8,Data!I97&lt;&gt;""),Data!I97,IF(AND(Data!$N$19=9,Data!J97&lt;&gt;""),Data!J97,IF(AND(Data!$N$19=10,Data!K97&lt;&gt;""),Data!K97,""))))))))))</f>
        <v>70</v>
      </c>
    </row>
    <row r="102" spans="2:14" x14ac:dyDescent="0.15">
      <c r="B102" s="38" t="str">
        <f>IF(AND(Data!$N$15=1,Data!B98&lt;&gt;""),Data!B98,IF(AND(Data!$N$15=2,Data!C98&lt;&gt;""),Data!C98,IF(AND(Data!$N$15=3,Data!D98&lt;&gt;""),Data!D98,IF(AND(Data!$N$15=4,Data!E98&lt;&gt;""),Data!E98,IF(AND(Data!$N$15=5,Data!F98&lt;&gt;""),Data!F98,IF(AND(Data!$N$15=6,Data!G98&lt;&gt;""),Data!G98,IF(AND(Data!$N$15=7,Data!H98&lt;&gt;""),Data!H98,IF(AND(Data!$N$15=8,Data!I98&lt;&gt;""),Data!I98,IF(AND(Data!$N$15=9,Data!J98&lt;&gt;""),Data!J98,IF(AND(Data!$N$15=10,Data!K98&lt;&gt;""),Data!K98,""))))))))))</f>
        <v>M</v>
      </c>
      <c r="C102" s="38">
        <f>IF(AND(Data!$N$19=1,Data!B98&lt;&gt;""),Data!B98,IF(AND(Data!$N$19=2,Data!C98&lt;&gt;""),Data!C98,IF(AND(Data!$N$19=3,Data!D98&lt;&gt;""),Data!D98,IF(AND(Data!$N$19=4,Data!E98&lt;&gt;""),Data!E98,IF(AND(Data!$N$19=5,Data!F98&lt;&gt;""),Data!F98,IF(AND(Data!$N$19=6,Data!G98&lt;&gt;""),Data!G98,IF(AND(Data!$N$19=7,Data!H98&lt;&gt;""),Data!H98,IF(AND(Data!$N$19=8,Data!I98&lt;&gt;""),Data!I98,IF(AND(Data!$N$19=9,Data!J98&lt;&gt;""),Data!J98,IF(AND(Data!$N$19=10,Data!K98&lt;&gt;""),Data!K98,""))))))))))</f>
        <v>126</v>
      </c>
      <c r="N102" s="1"/>
    </row>
    <row r="103" spans="2:14" x14ac:dyDescent="0.15">
      <c r="B103" s="38" t="str">
        <f>IF(AND(Data!$N$15=1,Data!B99&lt;&gt;""),Data!B99,IF(AND(Data!$N$15=2,Data!C99&lt;&gt;""),Data!C99,IF(AND(Data!$N$15=3,Data!D99&lt;&gt;""),Data!D99,IF(AND(Data!$N$15=4,Data!E99&lt;&gt;""),Data!E99,IF(AND(Data!$N$15=5,Data!F99&lt;&gt;""),Data!F99,IF(AND(Data!$N$15=6,Data!G99&lt;&gt;""),Data!G99,IF(AND(Data!$N$15=7,Data!H99&lt;&gt;""),Data!H99,IF(AND(Data!$N$15=8,Data!I99&lt;&gt;""),Data!I99,IF(AND(Data!$N$15=9,Data!J99&lt;&gt;""),Data!J99,IF(AND(Data!$N$15=10,Data!K99&lt;&gt;""),Data!K99,""))))))))))</f>
        <v>F</v>
      </c>
      <c r="C103" s="38">
        <f>IF(AND(Data!$N$19=1,Data!B99&lt;&gt;""),Data!B99,IF(AND(Data!$N$19=2,Data!C99&lt;&gt;""),Data!C99,IF(AND(Data!$N$19=3,Data!D99&lt;&gt;""),Data!D99,IF(AND(Data!$N$19=4,Data!E99&lt;&gt;""),Data!E99,IF(AND(Data!$N$19=5,Data!F99&lt;&gt;""),Data!F99,IF(AND(Data!$N$19=6,Data!G99&lt;&gt;""),Data!G99,IF(AND(Data!$N$19=7,Data!H99&lt;&gt;""),Data!H99,IF(AND(Data!$N$19=8,Data!I99&lt;&gt;""),Data!I99,IF(AND(Data!$N$19=9,Data!J99&lt;&gt;""),Data!J99,IF(AND(Data!$N$19=10,Data!K99&lt;&gt;""),Data!K99,""))))))))))</f>
        <v>165</v>
      </c>
    </row>
    <row r="104" spans="2:14" x14ac:dyDescent="0.15">
      <c r="B104" s="38" t="str">
        <f>IF(AND(Data!$N$15=1,Data!B100&lt;&gt;""),Data!B100,IF(AND(Data!$N$15=2,Data!C100&lt;&gt;""),Data!C100,IF(AND(Data!$N$15=3,Data!D100&lt;&gt;""),Data!D100,IF(AND(Data!$N$15=4,Data!E100&lt;&gt;""),Data!E100,IF(AND(Data!$N$15=5,Data!F100&lt;&gt;""),Data!F100,IF(AND(Data!$N$15=6,Data!G100&lt;&gt;""),Data!G100,IF(AND(Data!$N$15=7,Data!H100&lt;&gt;""),Data!H100,IF(AND(Data!$N$15=8,Data!I100&lt;&gt;""),Data!I100,IF(AND(Data!$N$15=9,Data!J100&lt;&gt;""),Data!J100,IF(AND(Data!$N$15=10,Data!K100&lt;&gt;""),Data!K100,""))))))))))</f>
        <v>F</v>
      </c>
      <c r="C104" s="38">
        <f>IF(AND(Data!$N$19=1,Data!B100&lt;&gt;""),Data!B100,IF(AND(Data!$N$19=2,Data!C100&lt;&gt;""),Data!C100,IF(AND(Data!$N$19=3,Data!D100&lt;&gt;""),Data!D100,IF(AND(Data!$N$19=4,Data!E100&lt;&gt;""),Data!E100,IF(AND(Data!$N$19=5,Data!F100&lt;&gt;""),Data!F100,IF(AND(Data!$N$19=6,Data!G100&lt;&gt;""),Data!G100,IF(AND(Data!$N$19=7,Data!H100&lt;&gt;""),Data!H100,IF(AND(Data!$N$19=8,Data!I100&lt;&gt;""),Data!I100,IF(AND(Data!$N$19=9,Data!J100&lt;&gt;""),Data!J100,IF(AND(Data!$N$19=10,Data!K100&lt;&gt;""),Data!K100,""))))))))))</f>
        <v>167</v>
      </c>
    </row>
    <row r="105" spans="2:14" x14ac:dyDescent="0.15">
      <c r="B105" s="38" t="str">
        <f>IF(AND(Data!$N$15=1,Data!B101&lt;&gt;""),Data!B101,IF(AND(Data!$N$15=2,Data!C101&lt;&gt;""),Data!C101,IF(AND(Data!$N$15=3,Data!D101&lt;&gt;""),Data!D101,IF(AND(Data!$N$15=4,Data!E101&lt;&gt;""),Data!E101,IF(AND(Data!$N$15=5,Data!F101&lt;&gt;""),Data!F101,IF(AND(Data!$N$15=6,Data!G101&lt;&gt;""),Data!G101,IF(AND(Data!$N$15=7,Data!H101&lt;&gt;""),Data!H101,IF(AND(Data!$N$15=8,Data!I101&lt;&gt;""),Data!I101,IF(AND(Data!$N$15=9,Data!J101&lt;&gt;""),Data!J101,IF(AND(Data!$N$15=10,Data!K101&lt;&gt;""),Data!K101,""))))))))))</f>
        <v>F</v>
      </c>
      <c r="C105" s="38">
        <f>IF(AND(Data!$N$19=1,Data!B101&lt;&gt;""),Data!B101,IF(AND(Data!$N$19=2,Data!C101&lt;&gt;""),Data!C101,IF(AND(Data!$N$19=3,Data!D101&lt;&gt;""),Data!D101,IF(AND(Data!$N$19=4,Data!E101&lt;&gt;""),Data!E101,IF(AND(Data!$N$19=5,Data!F101&lt;&gt;""),Data!F101,IF(AND(Data!$N$19=6,Data!G101&lt;&gt;""),Data!G101,IF(AND(Data!$N$19=7,Data!H101&lt;&gt;""),Data!H101,IF(AND(Data!$N$19=8,Data!I101&lt;&gt;""),Data!I101,IF(AND(Data!$N$19=9,Data!J101&lt;&gt;""),Data!J101,IF(AND(Data!$N$19=10,Data!K101&lt;&gt;""),Data!K101,""))))))))))</f>
        <v>162</v>
      </c>
      <c r="N105" s="1"/>
    </row>
    <row r="106" spans="2:14" x14ac:dyDescent="0.15">
      <c r="B106" s="38" t="str">
        <f>IF(AND(Data!$N$15=1,Data!B102&lt;&gt;""),Data!B102,IF(AND(Data!$N$15=2,Data!C102&lt;&gt;""),Data!C102,IF(AND(Data!$N$15=3,Data!D102&lt;&gt;""),Data!D102,IF(AND(Data!$N$15=4,Data!E102&lt;&gt;""),Data!E102,IF(AND(Data!$N$15=5,Data!F102&lt;&gt;""),Data!F102,IF(AND(Data!$N$15=6,Data!G102&lt;&gt;""),Data!G102,IF(AND(Data!$N$15=7,Data!H102&lt;&gt;""),Data!H102,IF(AND(Data!$N$15=8,Data!I102&lt;&gt;""),Data!I102,IF(AND(Data!$N$15=9,Data!J102&lt;&gt;""),Data!J102,IF(AND(Data!$N$15=10,Data!K102&lt;&gt;""),Data!K102,""))))))))))</f>
        <v>F</v>
      </c>
      <c r="C106" s="38">
        <f>IF(AND(Data!$N$19=1,Data!B102&lt;&gt;""),Data!B102,IF(AND(Data!$N$19=2,Data!C102&lt;&gt;""),Data!C102,IF(AND(Data!$N$19=3,Data!D102&lt;&gt;""),Data!D102,IF(AND(Data!$N$19=4,Data!E102&lt;&gt;""),Data!E102,IF(AND(Data!$N$19=5,Data!F102&lt;&gt;""),Data!F102,IF(AND(Data!$N$19=6,Data!G102&lt;&gt;""),Data!G102,IF(AND(Data!$N$19=7,Data!H102&lt;&gt;""),Data!H102,IF(AND(Data!$N$19=8,Data!I102&lt;&gt;""),Data!I102,IF(AND(Data!$N$19=9,Data!J102&lt;&gt;""),Data!J102,IF(AND(Data!$N$19=10,Data!K102&lt;&gt;""),Data!K102,""))))))))))</f>
        <v>186</v>
      </c>
    </row>
    <row r="107" spans="2:14" x14ac:dyDescent="0.15">
      <c r="B107" s="38" t="str">
        <f>IF(AND(Data!$N$15=1,Data!B103&lt;&gt;""),Data!B103,IF(AND(Data!$N$15=2,Data!C103&lt;&gt;""),Data!C103,IF(AND(Data!$N$15=3,Data!D103&lt;&gt;""),Data!D103,IF(AND(Data!$N$15=4,Data!E103&lt;&gt;""),Data!E103,IF(AND(Data!$N$15=5,Data!F103&lt;&gt;""),Data!F103,IF(AND(Data!$N$15=6,Data!G103&lt;&gt;""),Data!G103,IF(AND(Data!$N$15=7,Data!H103&lt;&gt;""),Data!H103,IF(AND(Data!$N$15=8,Data!I103&lt;&gt;""),Data!I103,IF(AND(Data!$N$15=9,Data!J103&lt;&gt;""),Data!J103,IF(AND(Data!$N$15=10,Data!K103&lt;&gt;""),Data!K103,""))))))))))</f>
        <v>F</v>
      </c>
      <c r="C107" s="38">
        <f>IF(AND(Data!$N$19=1,Data!B103&lt;&gt;""),Data!B103,IF(AND(Data!$N$19=2,Data!C103&lt;&gt;""),Data!C103,IF(AND(Data!$N$19=3,Data!D103&lt;&gt;""),Data!D103,IF(AND(Data!$N$19=4,Data!E103&lt;&gt;""),Data!E103,IF(AND(Data!$N$19=5,Data!F103&lt;&gt;""),Data!F103,IF(AND(Data!$N$19=6,Data!G103&lt;&gt;""),Data!G103,IF(AND(Data!$N$19=7,Data!H103&lt;&gt;""),Data!H103,IF(AND(Data!$N$19=8,Data!I103&lt;&gt;""),Data!I103,IF(AND(Data!$N$19=9,Data!J103&lt;&gt;""),Data!J103,IF(AND(Data!$N$19=10,Data!K103&lt;&gt;""),Data!K103,""))))))))))</f>
        <v>161</v>
      </c>
    </row>
    <row r="108" spans="2:14" x14ac:dyDescent="0.15">
      <c r="B108" s="38" t="str">
        <f>IF(AND(Data!$N$15=1,Data!B104&lt;&gt;""),Data!B104,IF(AND(Data!$N$15=2,Data!C104&lt;&gt;""),Data!C104,IF(AND(Data!$N$15=3,Data!D104&lt;&gt;""),Data!D104,IF(AND(Data!$N$15=4,Data!E104&lt;&gt;""),Data!E104,IF(AND(Data!$N$15=5,Data!F104&lt;&gt;""),Data!F104,IF(AND(Data!$N$15=6,Data!G104&lt;&gt;""),Data!G104,IF(AND(Data!$N$15=7,Data!H104&lt;&gt;""),Data!H104,IF(AND(Data!$N$15=8,Data!I104&lt;&gt;""),Data!I104,IF(AND(Data!$N$15=9,Data!J104&lt;&gt;""),Data!J104,IF(AND(Data!$N$15=10,Data!K104&lt;&gt;""),Data!K104,""))))))))))</f>
        <v>F</v>
      </c>
      <c r="C108" s="38">
        <f>IF(AND(Data!$N$19=1,Data!B104&lt;&gt;""),Data!B104,IF(AND(Data!$N$19=2,Data!C104&lt;&gt;""),Data!C104,IF(AND(Data!$N$19=3,Data!D104&lt;&gt;""),Data!D104,IF(AND(Data!$N$19=4,Data!E104&lt;&gt;""),Data!E104,IF(AND(Data!$N$19=5,Data!F104&lt;&gt;""),Data!F104,IF(AND(Data!$N$19=6,Data!G104&lt;&gt;""),Data!G104,IF(AND(Data!$N$19=7,Data!H104&lt;&gt;""),Data!H104,IF(AND(Data!$N$19=8,Data!I104&lt;&gt;""),Data!I104,IF(AND(Data!$N$19=9,Data!J104&lt;&gt;""),Data!J104,IF(AND(Data!$N$19=10,Data!K104&lt;&gt;""),Data!K104,""))))))))))</f>
        <v>188</v>
      </c>
      <c r="N108" s="1"/>
    </row>
    <row r="109" spans="2:14" x14ac:dyDescent="0.15">
      <c r="B109" s="38" t="str">
        <f>IF(AND(Data!$N$15=1,Data!B105&lt;&gt;""),Data!B105,IF(AND(Data!$N$15=2,Data!C105&lt;&gt;""),Data!C105,IF(AND(Data!$N$15=3,Data!D105&lt;&gt;""),Data!D105,IF(AND(Data!$N$15=4,Data!E105&lt;&gt;""),Data!E105,IF(AND(Data!$N$15=5,Data!F105&lt;&gt;""),Data!F105,IF(AND(Data!$N$15=6,Data!G105&lt;&gt;""),Data!G105,IF(AND(Data!$N$15=7,Data!H105&lt;&gt;""),Data!H105,IF(AND(Data!$N$15=8,Data!I105&lt;&gt;""),Data!I105,IF(AND(Data!$N$15=9,Data!J105&lt;&gt;""),Data!J105,IF(AND(Data!$N$15=10,Data!K105&lt;&gt;""),Data!K105,""))))))))))</f>
        <v>F</v>
      </c>
      <c r="C109" s="38">
        <f>IF(AND(Data!$N$19=1,Data!B105&lt;&gt;""),Data!B105,IF(AND(Data!$N$19=2,Data!C105&lt;&gt;""),Data!C105,IF(AND(Data!$N$19=3,Data!D105&lt;&gt;""),Data!D105,IF(AND(Data!$N$19=4,Data!E105&lt;&gt;""),Data!E105,IF(AND(Data!$N$19=5,Data!F105&lt;&gt;""),Data!F105,IF(AND(Data!$N$19=6,Data!G105&lt;&gt;""),Data!G105,IF(AND(Data!$N$19=7,Data!H105&lt;&gt;""),Data!H105,IF(AND(Data!$N$19=8,Data!I105&lt;&gt;""),Data!I105,IF(AND(Data!$N$19=9,Data!J105&lt;&gt;""),Data!J105,IF(AND(Data!$N$19=10,Data!K105&lt;&gt;""),Data!K105,""))))))))))</f>
        <v>78</v>
      </c>
    </row>
    <row r="110" spans="2:14" x14ac:dyDescent="0.15">
      <c r="B110" s="38" t="str">
        <f>IF(AND(Data!$N$15=1,Data!B106&lt;&gt;""),Data!B106,IF(AND(Data!$N$15=2,Data!C106&lt;&gt;""),Data!C106,IF(AND(Data!$N$15=3,Data!D106&lt;&gt;""),Data!D106,IF(AND(Data!$N$15=4,Data!E106&lt;&gt;""),Data!E106,IF(AND(Data!$N$15=5,Data!F106&lt;&gt;""),Data!F106,IF(AND(Data!$N$15=6,Data!G106&lt;&gt;""),Data!G106,IF(AND(Data!$N$15=7,Data!H106&lt;&gt;""),Data!H106,IF(AND(Data!$N$15=8,Data!I106&lt;&gt;""),Data!I106,IF(AND(Data!$N$15=9,Data!J106&lt;&gt;""),Data!J106,IF(AND(Data!$N$15=10,Data!K106&lt;&gt;""),Data!K106,""))))))))))</f>
        <v>F</v>
      </c>
      <c r="C110" s="38">
        <f>IF(AND(Data!$N$19=1,Data!B106&lt;&gt;""),Data!B106,IF(AND(Data!$N$19=2,Data!C106&lt;&gt;""),Data!C106,IF(AND(Data!$N$19=3,Data!D106&lt;&gt;""),Data!D106,IF(AND(Data!$N$19=4,Data!E106&lt;&gt;""),Data!E106,IF(AND(Data!$N$19=5,Data!F106&lt;&gt;""),Data!F106,IF(AND(Data!$N$19=6,Data!G106&lt;&gt;""),Data!G106,IF(AND(Data!$N$19=7,Data!H106&lt;&gt;""),Data!H106,IF(AND(Data!$N$19=8,Data!I106&lt;&gt;""),Data!I106,IF(AND(Data!$N$19=9,Data!J106&lt;&gt;""),Data!J106,IF(AND(Data!$N$19=10,Data!K106&lt;&gt;""),Data!K106,""))))))))))</f>
        <v>123</v>
      </c>
    </row>
    <row r="111" spans="2:14" x14ac:dyDescent="0.15">
      <c r="B111" s="38" t="str">
        <f>IF(AND(Data!$N$15=1,Data!B107&lt;&gt;""),Data!B107,IF(AND(Data!$N$15=2,Data!C107&lt;&gt;""),Data!C107,IF(AND(Data!$N$15=3,Data!D107&lt;&gt;""),Data!D107,IF(AND(Data!$N$15=4,Data!E107&lt;&gt;""),Data!E107,IF(AND(Data!$N$15=5,Data!F107&lt;&gt;""),Data!F107,IF(AND(Data!$N$15=6,Data!G107&lt;&gt;""),Data!G107,IF(AND(Data!$N$15=7,Data!H107&lt;&gt;""),Data!H107,IF(AND(Data!$N$15=8,Data!I107&lt;&gt;""),Data!I107,IF(AND(Data!$N$15=9,Data!J107&lt;&gt;""),Data!J107,IF(AND(Data!$N$15=10,Data!K107&lt;&gt;""),Data!K107,""))))))))))</f>
        <v>F</v>
      </c>
      <c r="C111" s="38">
        <f>IF(AND(Data!$N$19=1,Data!B107&lt;&gt;""),Data!B107,IF(AND(Data!$N$19=2,Data!C107&lt;&gt;""),Data!C107,IF(AND(Data!$N$19=3,Data!D107&lt;&gt;""),Data!D107,IF(AND(Data!$N$19=4,Data!E107&lt;&gt;""),Data!E107,IF(AND(Data!$N$19=5,Data!F107&lt;&gt;""),Data!F107,IF(AND(Data!$N$19=6,Data!G107&lt;&gt;""),Data!G107,IF(AND(Data!$N$19=7,Data!H107&lt;&gt;""),Data!H107,IF(AND(Data!$N$19=8,Data!I107&lt;&gt;""),Data!I107,IF(AND(Data!$N$19=9,Data!J107&lt;&gt;""),Data!J107,IF(AND(Data!$N$19=10,Data!K107&lt;&gt;""),Data!K107,""))))))))))</f>
        <v>122</v>
      </c>
      <c r="N111" s="1"/>
    </row>
    <row r="112" spans="2:14" x14ac:dyDescent="0.15">
      <c r="B112" s="38" t="str">
        <f>IF(AND(Data!$N$15=1,Data!B108&lt;&gt;""),Data!B108,IF(AND(Data!$N$15=2,Data!C108&lt;&gt;""),Data!C108,IF(AND(Data!$N$15=3,Data!D108&lt;&gt;""),Data!D108,IF(AND(Data!$N$15=4,Data!E108&lt;&gt;""),Data!E108,IF(AND(Data!$N$15=5,Data!F108&lt;&gt;""),Data!F108,IF(AND(Data!$N$15=6,Data!G108&lt;&gt;""),Data!G108,IF(AND(Data!$N$15=7,Data!H108&lt;&gt;""),Data!H108,IF(AND(Data!$N$15=8,Data!I108&lt;&gt;""),Data!I108,IF(AND(Data!$N$15=9,Data!J108&lt;&gt;""),Data!J108,IF(AND(Data!$N$15=10,Data!K108&lt;&gt;""),Data!K108,""))))))))))</f>
        <v>F</v>
      </c>
      <c r="C112" s="38">
        <f>IF(AND(Data!$N$19=1,Data!B108&lt;&gt;""),Data!B108,IF(AND(Data!$N$19=2,Data!C108&lt;&gt;""),Data!C108,IF(AND(Data!$N$19=3,Data!D108&lt;&gt;""),Data!D108,IF(AND(Data!$N$19=4,Data!E108&lt;&gt;""),Data!E108,IF(AND(Data!$N$19=5,Data!F108&lt;&gt;""),Data!F108,IF(AND(Data!$N$19=6,Data!G108&lt;&gt;""),Data!G108,IF(AND(Data!$N$19=7,Data!H108&lt;&gt;""),Data!H108,IF(AND(Data!$N$19=8,Data!I108&lt;&gt;""),Data!I108,IF(AND(Data!$N$19=9,Data!J108&lt;&gt;""),Data!J108,IF(AND(Data!$N$19=10,Data!K108&lt;&gt;""),Data!K108,""))))))))))</f>
        <v>165</v>
      </c>
    </row>
    <row r="113" spans="2:14" x14ac:dyDescent="0.15">
      <c r="B113" s="38" t="str">
        <f>IF(AND(Data!$N$15=1,Data!B109&lt;&gt;""),Data!B109,IF(AND(Data!$N$15=2,Data!C109&lt;&gt;""),Data!C109,IF(AND(Data!$N$15=3,Data!D109&lt;&gt;""),Data!D109,IF(AND(Data!$N$15=4,Data!E109&lt;&gt;""),Data!E109,IF(AND(Data!$N$15=5,Data!F109&lt;&gt;""),Data!F109,IF(AND(Data!$N$15=6,Data!G109&lt;&gt;""),Data!G109,IF(AND(Data!$N$15=7,Data!H109&lt;&gt;""),Data!H109,IF(AND(Data!$N$15=8,Data!I109&lt;&gt;""),Data!I109,IF(AND(Data!$N$15=9,Data!J109&lt;&gt;""),Data!J109,IF(AND(Data!$N$15=10,Data!K109&lt;&gt;""),Data!K109,""))))))))))</f>
        <v>F</v>
      </c>
      <c r="C113" s="38">
        <f>IF(AND(Data!$N$19=1,Data!B109&lt;&gt;""),Data!B109,IF(AND(Data!$N$19=2,Data!C109&lt;&gt;""),Data!C109,IF(AND(Data!$N$19=3,Data!D109&lt;&gt;""),Data!D109,IF(AND(Data!$N$19=4,Data!E109&lt;&gt;""),Data!E109,IF(AND(Data!$N$19=5,Data!F109&lt;&gt;""),Data!F109,IF(AND(Data!$N$19=6,Data!G109&lt;&gt;""),Data!G109,IF(AND(Data!$N$19=7,Data!H109&lt;&gt;""),Data!H109,IF(AND(Data!$N$19=8,Data!I109&lt;&gt;""),Data!I109,IF(AND(Data!$N$19=9,Data!J109&lt;&gt;""),Data!J109,IF(AND(Data!$N$19=10,Data!K109&lt;&gt;""),Data!K109,""))))))))))</f>
        <v>165</v>
      </c>
    </row>
    <row r="114" spans="2:14" x14ac:dyDescent="0.15">
      <c r="B114" s="38" t="str">
        <f>IF(AND(Data!$N$15=1,Data!B110&lt;&gt;""),Data!B110,IF(AND(Data!$N$15=2,Data!C110&lt;&gt;""),Data!C110,IF(AND(Data!$N$15=3,Data!D110&lt;&gt;""),Data!D110,IF(AND(Data!$N$15=4,Data!E110&lt;&gt;""),Data!E110,IF(AND(Data!$N$15=5,Data!F110&lt;&gt;""),Data!F110,IF(AND(Data!$N$15=6,Data!G110&lt;&gt;""),Data!G110,IF(AND(Data!$N$15=7,Data!H110&lt;&gt;""),Data!H110,IF(AND(Data!$N$15=8,Data!I110&lt;&gt;""),Data!I110,IF(AND(Data!$N$15=9,Data!J110&lt;&gt;""),Data!J110,IF(AND(Data!$N$15=10,Data!K110&lt;&gt;""),Data!K110,""))))))))))</f>
        <v>F</v>
      </c>
      <c r="C114" s="38">
        <f>IF(AND(Data!$N$19=1,Data!B110&lt;&gt;""),Data!B110,IF(AND(Data!$N$19=2,Data!C110&lt;&gt;""),Data!C110,IF(AND(Data!$N$19=3,Data!D110&lt;&gt;""),Data!D110,IF(AND(Data!$N$19=4,Data!E110&lt;&gt;""),Data!E110,IF(AND(Data!$N$19=5,Data!F110&lt;&gt;""),Data!F110,IF(AND(Data!$N$19=6,Data!G110&lt;&gt;""),Data!G110,IF(AND(Data!$N$19=7,Data!H110&lt;&gt;""),Data!H110,IF(AND(Data!$N$19=8,Data!I110&lt;&gt;""),Data!I110,IF(AND(Data!$N$19=9,Data!J110&lt;&gt;""),Data!J110,IF(AND(Data!$N$19=10,Data!K110&lt;&gt;""),Data!K110,""))))))))))</f>
        <v>165</v>
      </c>
      <c r="N114" s="1"/>
    </row>
    <row r="115" spans="2:14" x14ac:dyDescent="0.15">
      <c r="B115" s="38" t="str">
        <f>IF(AND(Data!$N$15=1,Data!B111&lt;&gt;""),Data!B111,IF(AND(Data!$N$15=2,Data!C111&lt;&gt;""),Data!C111,IF(AND(Data!$N$15=3,Data!D111&lt;&gt;""),Data!D111,IF(AND(Data!$N$15=4,Data!E111&lt;&gt;""),Data!E111,IF(AND(Data!$N$15=5,Data!F111&lt;&gt;""),Data!F111,IF(AND(Data!$N$15=6,Data!G111&lt;&gt;""),Data!G111,IF(AND(Data!$N$15=7,Data!H111&lt;&gt;""),Data!H111,IF(AND(Data!$N$15=8,Data!I111&lt;&gt;""),Data!I111,IF(AND(Data!$N$15=9,Data!J111&lt;&gt;""),Data!J111,IF(AND(Data!$N$15=10,Data!K111&lt;&gt;""),Data!K111,""))))))))))</f>
        <v>F</v>
      </c>
      <c r="C115" s="38">
        <f>IF(AND(Data!$N$19=1,Data!B111&lt;&gt;""),Data!B111,IF(AND(Data!$N$19=2,Data!C111&lt;&gt;""),Data!C111,IF(AND(Data!$N$19=3,Data!D111&lt;&gt;""),Data!D111,IF(AND(Data!$N$19=4,Data!E111&lt;&gt;""),Data!E111,IF(AND(Data!$N$19=5,Data!F111&lt;&gt;""),Data!F111,IF(AND(Data!$N$19=6,Data!G111&lt;&gt;""),Data!G111,IF(AND(Data!$N$19=7,Data!H111&lt;&gt;""),Data!H111,IF(AND(Data!$N$19=8,Data!I111&lt;&gt;""),Data!I111,IF(AND(Data!$N$19=9,Data!J111&lt;&gt;""),Data!J111,IF(AND(Data!$N$19=10,Data!K111&lt;&gt;""),Data!K111,""))))))))))</f>
        <v>166</v>
      </c>
    </row>
    <row r="116" spans="2:14" x14ac:dyDescent="0.15">
      <c r="B116" s="38" t="str">
        <f>IF(AND(Data!$N$15=1,Data!B112&lt;&gt;""),Data!B112,IF(AND(Data!$N$15=2,Data!C112&lt;&gt;""),Data!C112,IF(AND(Data!$N$15=3,Data!D112&lt;&gt;""),Data!D112,IF(AND(Data!$N$15=4,Data!E112&lt;&gt;""),Data!E112,IF(AND(Data!$N$15=5,Data!F112&lt;&gt;""),Data!F112,IF(AND(Data!$N$15=6,Data!G112&lt;&gt;""),Data!G112,IF(AND(Data!$N$15=7,Data!H112&lt;&gt;""),Data!H112,IF(AND(Data!$N$15=8,Data!I112&lt;&gt;""),Data!I112,IF(AND(Data!$N$15=9,Data!J112&lt;&gt;""),Data!J112,IF(AND(Data!$N$15=10,Data!K112&lt;&gt;""),Data!K112,""))))))))))</f>
        <v/>
      </c>
      <c r="C116" s="38" t="str">
        <f>IF(AND(Data!$N$19=1,Data!B112&lt;&gt;""),Data!B112,IF(AND(Data!$N$19=2,Data!C112&lt;&gt;""),Data!C112,IF(AND(Data!$N$19=3,Data!D112&lt;&gt;""),Data!D112,IF(AND(Data!$N$19=4,Data!E112&lt;&gt;""),Data!E112,IF(AND(Data!$N$19=5,Data!F112&lt;&gt;""),Data!F112,IF(AND(Data!$N$19=6,Data!G112&lt;&gt;""),Data!G112,IF(AND(Data!$N$19=7,Data!H112&lt;&gt;""),Data!H112,IF(AND(Data!$N$19=8,Data!I112&lt;&gt;""),Data!I112,IF(AND(Data!$N$19=9,Data!J112&lt;&gt;""),Data!J112,IF(AND(Data!$N$19=10,Data!K112&lt;&gt;""),Data!K112,""))))))))))</f>
        <v/>
      </c>
    </row>
    <row r="117" spans="2:14" x14ac:dyDescent="0.15">
      <c r="B117" s="38" t="str">
        <f>IF(AND(Data!$N$15=1,Data!B113&lt;&gt;""),Data!B113,IF(AND(Data!$N$15=2,Data!C113&lt;&gt;""),Data!C113,IF(AND(Data!$N$15=3,Data!D113&lt;&gt;""),Data!D113,IF(AND(Data!$N$15=4,Data!E113&lt;&gt;""),Data!E113,IF(AND(Data!$N$15=5,Data!F113&lt;&gt;""),Data!F113,IF(AND(Data!$N$15=6,Data!G113&lt;&gt;""),Data!G113,IF(AND(Data!$N$15=7,Data!H113&lt;&gt;""),Data!H113,IF(AND(Data!$N$15=8,Data!I113&lt;&gt;""),Data!I113,IF(AND(Data!$N$15=9,Data!J113&lt;&gt;""),Data!J113,IF(AND(Data!$N$15=10,Data!K113&lt;&gt;""),Data!K113,""))))))))))</f>
        <v/>
      </c>
      <c r="C117" s="38" t="str">
        <f>IF(AND(Data!$N$19=1,Data!B113&lt;&gt;""),Data!B113,IF(AND(Data!$N$19=2,Data!C113&lt;&gt;""),Data!C113,IF(AND(Data!$N$19=3,Data!D113&lt;&gt;""),Data!D113,IF(AND(Data!$N$19=4,Data!E113&lt;&gt;""),Data!E113,IF(AND(Data!$N$19=5,Data!F113&lt;&gt;""),Data!F113,IF(AND(Data!$N$19=6,Data!G113&lt;&gt;""),Data!G113,IF(AND(Data!$N$19=7,Data!H113&lt;&gt;""),Data!H113,IF(AND(Data!$N$19=8,Data!I113&lt;&gt;""),Data!I113,IF(AND(Data!$N$19=9,Data!J113&lt;&gt;""),Data!J113,IF(AND(Data!$N$19=10,Data!K113&lt;&gt;""),Data!K113,""))))))))))</f>
        <v/>
      </c>
      <c r="N117" s="1"/>
    </row>
    <row r="118" spans="2:14" x14ac:dyDescent="0.15">
      <c r="B118" s="38" t="str">
        <f>IF(AND(Data!$N$15=1,Data!B114&lt;&gt;""),Data!B114,IF(AND(Data!$N$15=2,Data!C114&lt;&gt;""),Data!C114,IF(AND(Data!$N$15=3,Data!D114&lt;&gt;""),Data!D114,IF(AND(Data!$N$15=4,Data!E114&lt;&gt;""),Data!E114,IF(AND(Data!$N$15=5,Data!F114&lt;&gt;""),Data!F114,IF(AND(Data!$N$15=6,Data!G114&lt;&gt;""),Data!G114,IF(AND(Data!$N$15=7,Data!H114&lt;&gt;""),Data!H114,IF(AND(Data!$N$15=8,Data!I114&lt;&gt;""),Data!I114,IF(AND(Data!$N$15=9,Data!J114&lt;&gt;""),Data!J114,IF(AND(Data!$N$15=10,Data!K114&lt;&gt;""),Data!K114,""))))))))))</f>
        <v/>
      </c>
      <c r="C118" s="38" t="str">
        <f>IF(AND(Data!$N$19=1,Data!B114&lt;&gt;""),Data!B114,IF(AND(Data!$N$19=2,Data!C114&lt;&gt;""),Data!C114,IF(AND(Data!$N$19=3,Data!D114&lt;&gt;""),Data!D114,IF(AND(Data!$N$19=4,Data!E114&lt;&gt;""),Data!E114,IF(AND(Data!$N$19=5,Data!F114&lt;&gt;""),Data!F114,IF(AND(Data!$N$19=6,Data!G114&lt;&gt;""),Data!G114,IF(AND(Data!$N$19=7,Data!H114&lt;&gt;""),Data!H114,IF(AND(Data!$N$19=8,Data!I114&lt;&gt;""),Data!I114,IF(AND(Data!$N$19=9,Data!J114&lt;&gt;""),Data!J114,IF(AND(Data!$N$19=10,Data!K114&lt;&gt;""),Data!K114,""))))))))))</f>
        <v/>
      </c>
    </row>
    <row r="119" spans="2:14" x14ac:dyDescent="0.15">
      <c r="B119" s="38" t="str">
        <f>IF(AND(Data!$N$15=1,Data!B115&lt;&gt;""),Data!B115,IF(AND(Data!$N$15=2,Data!C115&lt;&gt;""),Data!C115,IF(AND(Data!$N$15=3,Data!D115&lt;&gt;""),Data!D115,IF(AND(Data!$N$15=4,Data!E115&lt;&gt;""),Data!E115,IF(AND(Data!$N$15=5,Data!F115&lt;&gt;""),Data!F115,IF(AND(Data!$N$15=6,Data!G115&lt;&gt;""),Data!G115,IF(AND(Data!$N$15=7,Data!H115&lt;&gt;""),Data!H115,IF(AND(Data!$N$15=8,Data!I115&lt;&gt;""),Data!I115,IF(AND(Data!$N$15=9,Data!J115&lt;&gt;""),Data!J115,IF(AND(Data!$N$15=10,Data!K115&lt;&gt;""),Data!K115,""))))))))))</f>
        <v/>
      </c>
      <c r="C119" s="38" t="str">
        <f>IF(AND(Data!$N$19=1,Data!B115&lt;&gt;""),Data!B115,IF(AND(Data!$N$19=2,Data!C115&lt;&gt;""),Data!C115,IF(AND(Data!$N$19=3,Data!D115&lt;&gt;""),Data!D115,IF(AND(Data!$N$19=4,Data!E115&lt;&gt;""),Data!E115,IF(AND(Data!$N$19=5,Data!F115&lt;&gt;""),Data!F115,IF(AND(Data!$N$19=6,Data!G115&lt;&gt;""),Data!G115,IF(AND(Data!$N$19=7,Data!H115&lt;&gt;""),Data!H115,IF(AND(Data!$N$19=8,Data!I115&lt;&gt;""),Data!I115,IF(AND(Data!$N$19=9,Data!J115&lt;&gt;""),Data!J115,IF(AND(Data!$N$19=10,Data!K115&lt;&gt;""),Data!K115,""))))))))))</f>
        <v/>
      </c>
    </row>
    <row r="120" spans="2:14" x14ac:dyDescent="0.15">
      <c r="B120" s="38" t="str">
        <f>IF(AND(Data!$N$15=1,Data!B116&lt;&gt;""),Data!B116,IF(AND(Data!$N$15=2,Data!C116&lt;&gt;""),Data!C116,IF(AND(Data!$N$15=3,Data!D116&lt;&gt;""),Data!D116,IF(AND(Data!$N$15=4,Data!E116&lt;&gt;""),Data!E116,IF(AND(Data!$N$15=5,Data!F116&lt;&gt;""),Data!F116,IF(AND(Data!$N$15=6,Data!G116&lt;&gt;""),Data!G116,IF(AND(Data!$N$15=7,Data!H116&lt;&gt;""),Data!H116,IF(AND(Data!$N$15=8,Data!I116&lt;&gt;""),Data!I116,IF(AND(Data!$N$15=9,Data!J116&lt;&gt;""),Data!J116,IF(AND(Data!$N$15=10,Data!K116&lt;&gt;""),Data!K116,""))))))))))</f>
        <v/>
      </c>
      <c r="C120" s="38" t="str">
        <f>IF(AND(Data!$N$19=1,Data!B116&lt;&gt;""),Data!B116,IF(AND(Data!$N$19=2,Data!C116&lt;&gt;""),Data!C116,IF(AND(Data!$N$19=3,Data!D116&lt;&gt;""),Data!D116,IF(AND(Data!$N$19=4,Data!E116&lt;&gt;""),Data!E116,IF(AND(Data!$N$19=5,Data!F116&lt;&gt;""),Data!F116,IF(AND(Data!$N$19=6,Data!G116&lt;&gt;""),Data!G116,IF(AND(Data!$N$19=7,Data!H116&lt;&gt;""),Data!H116,IF(AND(Data!$N$19=8,Data!I116&lt;&gt;""),Data!I116,IF(AND(Data!$N$19=9,Data!J116&lt;&gt;""),Data!J116,IF(AND(Data!$N$19=10,Data!K116&lt;&gt;""),Data!K116,""))))))))))</f>
        <v/>
      </c>
      <c r="N120" s="1"/>
    </row>
    <row r="121" spans="2:14" x14ac:dyDescent="0.15">
      <c r="B121" s="38" t="str">
        <f>IF(AND(Data!$N$15=1,Data!B117&lt;&gt;""),Data!B117,IF(AND(Data!$N$15=2,Data!C117&lt;&gt;""),Data!C117,IF(AND(Data!$N$15=3,Data!D117&lt;&gt;""),Data!D117,IF(AND(Data!$N$15=4,Data!E117&lt;&gt;""),Data!E117,IF(AND(Data!$N$15=5,Data!F117&lt;&gt;""),Data!F117,IF(AND(Data!$N$15=6,Data!G117&lt;&gt;""),Data!G117,IF(AND(Data!$N$15=7,Data!H117&lt;&gt;""),Data!H117,IF(AND(Data!$N$15=8,Data!I117&lt;&gt;""),Data!I117,IF(AND(Data!$N$15=9,Data!J117&lt;&gt;""),Data!J117,IF(AND(Data!$N$15=10,Data!K117&lt;&gt;""),Data!K117,""))))))))))</f>
        <v/>
      </c>
      <c r="C121" s="38" t="str">
        <f>IF(AND(Data!$N$19=1,Data!B117&lt;&gt;""),Data!B117,IF(AND(Data!$N$19=2,Data!C117&lt;&gt;""),Data!C117,IF(AND(Data!$N$19=3,Data!D117&lt;&gt;""),Data!D117,IF(AND(Data!$N$19=4,Data!E117&lt;&gt;""),Data!E117,IF(AND(Data!$N$19=5,Data!F117&lt;&gt;""),Data!F117,IF(AND(Data!$N$19=6,Data!G117&lt;&gt;""),Data!G117,IF(AND(Data!$N$19=7,Data!H117&lt;&gt;""),Data!H117,IF(AND(Data!$N$19=8,Data!I117&lt;&gt;""),Data!I117,IF(AND(Data!$N$19=9,Data!J117&lt;&gt;""),Data!J117,IF(AND(Data!$N$19=10,Data!K117&lt;&gt;""),Data!K117,""))))))))))</f>
        <v/>
      </c>
    </row>
    <row r="122" spans="2:14" x14ac:dyDescent="0.15">
      <c r="B122" s="38" t="str">
        <f>IF(AND(Data!$N$15=1,Data!B118&lt;&gt;""),Data!B118,IF(AND(Data!$N$15=2,Data!C118&lt;&gt;""),Data!C118,IF(AND(Data!$N$15=3,Data!D118&lt;&gt;""),Data!D118,IF(AND(Data!$N$15=4,Data!E118&lt;&gt;""),Data!E118,IF(AND(Data!$N$15=5,Data!F118&lt;&gt;""),Data!F118,IF(AND(Data!$N$15=6,Data!G118&lt;&gt;""),Data!G118,IF(AND(Data!$N$15=7,Data!H118&lt;&gt;""),Data!H118,IF(AND(Data!$N$15=8,Data!I118&lt;&gt;""),Data!I118,IF(AND(Data!$N$15=9,Data!J118&lt;&gt;""),Data!J118,IF(AND(Data!$N$15=10,Data!K118&lt;&gt;""),Data!K118,""))))))))))</f>
        <v/>
      </c>
      <c r="C122" s="38" t="str">
        <f>IF(AND(Data!$N$19=1,Data!B118&lt;&gt;""),Data!B118,IF(AND(Data!$N$19=2,Data!C118&lt;&gt;""),Data!C118,IF(AND(Data!$N$19=3,Data!D118&lt;&gt;""),Data!D118,IF(AND(Data!$N$19=4,Data!E118&lt;&gt;""),Data!E118,IF(AND(Data!$N$19=5,Data!F118&lt;&gt;""),Data!F118,IF(AND(Data!$N$19=6,Data!G118&lt;&gt;""),Data!G118,IF(AND(Data!$N$19=7,Data!H118&lt;&gt;""),Data!H118,IF(AND(Data!$N$19=8,Data!I118&lt;&gt;""),Data!I118,IF(AND(Data!$N$19=9,Data!J118&lt;&gt;""),Data!J118,IF(AND(Data!$N$19=10,Data!K118&lt;&gt;""),Data!K118,""))))))))))</f>
        <v/>
      </c>
    </row>
    <row r="123" spans="2:14" x14ac:dyDescent="0.15">
      <c r="B123" s="38" t="str">
        <f>IF(AND(Data!$N$15=1,Data!B119&lt;&gt;""),Data!B119,IF(AND(Data!$N$15=2,Data!C119&lt;&gt;""),Data!C119,IF(AND(Data!$N$15=3,Data!D119&lt;&gt;""),Data!D119,IF(AND(Data!$N$15=4,Data!E119&lt;&gt;""),Data!E119,IF(AND(Data!$N$15=5,Data!F119&lt;&gt;""),Data!F119,IF(AND(Data!$N$15=6,Data!G119&lt;&gt;""),Data!G119,IF(AND(Data!$N$15=7,Data!H119&lt;&gt;""),Data!H119,IF(AND(Data!$N$15=8,Data!I119&lt;&gt;""),Data!I119,IF(AND(Data!$N$15=9,Data!J119&lt;&gt;""),Data!J119,IF(AND(Data!$N$15=10,Data!K119&lt;&gt;""),Data!K119,""))))))))))</f>
        <v/>
      </c>
      <c r="C123" s="38" t="str">
        <f>IF(AND(Data!$N$19=1,Data!B119&lt;&gt;""),Data!B119,IF(AND(Data!$N$19=2,Data!C119&lt;&gt;""),Data!C119,IF(AND(Data!$N$19=3,Data!D119&lt;&gt;""),Data!D119,IF(AND(Data!$N$19=4,Data!E119&lt;&gt;""),Data!E119,IF(AND(Data!$N$19=5,Data!F119&lt;&gt;""),Data!F119,IF(AND(Data!$N$19=6,Data!G119&lt;&gt;""),Data!G119,IF(AND(Data!$N$19=7,Data!H119&lt;&gt;""),Data!H119,IF(AND(Data!$N$19=8,Data!I119&lt;&gt;""),Data!I119,IF(AND(Data!$N$19=9,Data!J119&lt;&gt;""),Data!J119,IF(AND(Data!$N$19=10,Data!K119&lt;&gt;""),Data!K119,""))))))))))</f>
        <v/>
      </c>
      <c r="N123" s="1"/>
    </row>
    <row r="124" spans="2:14" x14ac:dyDescent="0.15">
      <c r="B124" s="38" t="str">
        <f>IF(AND(Data!$N$15=1,Data!B120&lt;&gt;""),Data!B120,IF(AND(Data!$N$15=2,Data!C120&lt;&gt;""),Data!C120,IF(AND(Data!$N$15=3,Data!D120&lt;&gt;""),Data!D120,IF(AND(Data!$N$15=4,Data!E120&lt;&gt;""),Data!E120,IF(AND(Data!$N$15=5,Data!F120&lt;&gt;""),Data!F120,IF(AND(Data!$N$15=6,Data!G120&lt;&gt;""),Data!G120,IF(AND(Data!$N$15=7,Data!H120&lt;&gt;""),Data!H120,IF(AND(Data!$N$15=8,Data!I120&lt;&gt;""),Data!I120,IF(AND(Data!$N$15=9,Data!J120&lt;&gt;""),Data!J120,IF(AND(Data!$N$15=10,Data!K120&lt;&gt;""),Data!K120,""))))))))))</f>
        <v/>
      </c>
      <c r="C124" s="38" t="str">
        <f>IF(AND(Data!$N$19=1,Data!B120&lt;&gt;""),Data!B120,IF(AND(Data!$N$19=2,Data!C120&lt;&gt;""),Data!C120,IF(AND(Data!$N$19=3,Data!D120&lt;&gt;""),Data!D120,IF(AND(Data!$N$19=4,Data!E120&lt;&gt;""),Data!E120,IF(AND(Data!$N$19=5,Data!F120&lt;&gt;""),Data!F120,IF(AND(Data!$N$19=6,Data!G120&lt;&gt;""),Data!G120,IF(AND(Data!$N$19=7,Data!H120&lt;&gt;""),Data!H120,IF(AND(Data!$N$19=8,Data!I120&lt;&gt;""),Data!I120,IF(AND(Data!$N$19=9,Data!J120&lt;&gt;""),Data!J120,IF(AND(Data!$N$19=10,Data!K120&lt;&gt;""),Data!K120,""))))))))))</f>
        <v/>
      </c>
    </row>
    <row r="125" spans="2:14" x14ac:dyDescent="0.15">
      <c r="B125" s="38" t="str">
        <f>IF(AND(Data!$N$15=1,Data!B121&lt;&gt;""),Data!B121,IF(AND(Data!$N$15=2,Data!C121&lt;&gt;""),Data!C121,IF(AND(Data!$N$15=3,Data!D121&lt;&gt;""),Data!D121,IF(AND(Data!$N$15=4,Data!E121&lt;&gt;""),Data!E121,IF(AND(Data!$N$15=5,Data!F121&lt;&gt;""),Data!F121,IF(AND(Data!$N$15=6,Data!G121&lt;&gt;""),Data!G121,IF(AND(Data!$N$15=7,Data!H121&lt;&gt;""),Data!H121,IF(AND(Data!$N$15=8,Data!I121&lt;&gt;""),Data!I121,IF(AND(Data!$N$15=9,Data!J121&lt;&gt;""),Data!J121,IF(AND(Data!$N$15=10,Data!K121&lt;&gt;""),Data!K121,""))))))))))</f>
        <v/>
      </c>
      <c r="C125" s="38" t="str">
        <f>IF(AND(Data!$N$19=1,Data!B121&lt;&gt;""),Data!B121,IF(AND(Data!$N$19=2,Data!C121&lt;&gt;""),Data!C121,IF(AND(Data!$N$19=3,Data!D121&lt;&gt;""),Data!D121,IF(AND(Data!$N$19=4,Data!E121&lt;&gt;""),Data!E121,IF(AND(Data!$N$19=5,Data!F121&lt;&gt;""),Data!F121,IF(AND(Data!$N$19=6,Data!G121&lt;&gt;""),Data!G121,IF(AND(Data!$N$19=7,Data!H121&lt;&gt;""),Data!H121,IF(AND(Data!$N$19=8,Data!I121&lt;&gt;""),Data!I121,IF(AND(Data!$N$19=9,Data!J121&lt;&gt;""),Data!J121,IF(AND(Data!$N$19=10,Data!K121&lt;&gt;""),Data!K121,""))))))))))</f>
        <v/>
      </c>
    </row>
    <row r="126" spans="2:14" x14ac:dyDescent="0.15">
      <c r="B126" s="38" t="str">
        <f>IF(AND(Data!$N$15=1,Data!B122&lt;&gt;""),Data!B122,IF(AND(Data!$N$15=2,Data!C122&lt;&gt;""),Data!C122,IF(AND(Data!$N$15=3,Data!D122&lt;&gt;""),Data!D122,IF(AND(Data!$N$15=4,Data!E122&lt;&gt;""),Data!E122,IF(AND(Data!$N$15=5,Data!F122&lt;&gt;""),Data!F122,IF(AND(Data!$N$15=6,Data!G122&lt;&gt;""),Data!G122,IF(AND(Data!$N$15=7,Data!H122&lt;&gt;""),Data!H122,IF(AND(Data!$N$15=8,Data!I122&lt;&gt;""),Data!I122,IF(AND(Data!$N$15=9,Data!J122&lt;&gt;""),Data!J122,IF(AND(Data!$N$15=10,Data!K122&lt;&gt;""),Data!K122,""))))))))))</f>
        <v/>
      </c>
      <c r="C126" s="38" t="str">
        <f>IF(AND(Data!$N$19=1,Data!B122&lt;&gt;""),Data!B122,IF(AND(Data!$N$19=2,Data!C122&lt;&gt;""),Data!C122,IF(AND(Data!$N$19=3,Data!D122&lt;&gt;""),Data!D122,IF(AND(Data!$N$19=4,Data!E122&lt;&gt;""),Data!E122,IF(AND(Data!$N$19=5,Data!F122&lt;&gt;""),Data!F122,IF(AND(Data!$N$19=6,Data!G122&lt;&gt;""),Data!G122,IF(AND(Data!$N$19=7,Data!H122&lt;&gt;""),Data!H122,IF(AND(Data!$N$19=8,Data!I122&lt;&gt;""),Data!I122,IF(AND(Data!$N$19=9,Data!J122&lt;&gt;""),Data!J122,IF(AND(Data!$N$19=10,Data!K122&lt;&gt;""),Data!K122,""))))))))))</f>
        <v/>
      </c>
      <c r="N126" s="1"/>
    </row>
    <row r="127" spans="2:14" x14ac:dyDescent="0.15">
      <c r="B127" s="38" t="str">
        <f>IF(AND(Data!$N$15=1,Data!B123&lt;&gt;""),Data!B123,IF(AND(Data!$N$15=2,Data!C123&lt;&gt;""),Data!C123,IF(AND(Data!$N$15=3,Data!D123&lt;&gt;""),Data!D123,IF(AND(Data!$N$15=4,Data!E123&lt;&gt;""),Data!E123,IF(AND(Data!$N$15=5,Data!F123&lt;&gt;""),Data!F123,IF(AND(Data!$N$15=6,Data!G123&lt;&gt;""),Data!G123,IF(AND(Data!$N$15=7,Data!H123&lt;&gt;""),Data!H123,IF(AND(Data!$N$15=8,Data!I123&lt;&gt;""),Data!I123,IF(AND(Data!$N$15=9,Data!J123&lt;&gt;""),Data!J123,IF(AND(Data!$N$15=10,Data!K123&lt;&gt;""),Data!K123,""))))))))))</f>
        <v/>
      </c>
      <c r="C127" s="38" t="str">
        <f>IF(AND(Data!$N$19=1,Data!B123&lt;&gt;""),Data!B123,IF(AND(Data!$N$19=2,Data!C123&lt;&gt;""),Data!C123,IF(AND(Data!$N$19=3,Data!D123&lt;&gt;""),Data!D123,IF(AND(Data!$N$19=4,Data!E123&lt;&gt;""),Data!E123,IF(AND(Data!$N$19=5,Data!F123&lt;&gt;""),Data!F123,IF(AND(Data!$N$19=6,Data!G123&lt;&gt;""),Data!G123,IF(AND(Data!$N$19=7,Data!H123&lt;&gt;""),Data!H123,IF(AND(Data!$N$19=8,Data!I123&lt;&gt;""),Data!I123,IF(AND(Data!$N$19=9,Data!J123&lt;&gt;""),Data!J123,IF(AND(Data!$N$19=10,Data!K123&lt;&gt;""),Data!K123,""))))))))))</f>
        <v/>
      </c>
    </row>
    <row r="128" spans="2:14" x14ac:dyDescent="0.15">
      <c r="B128" s="38" t="str">
        <f>IF(AND(Data!$N$15=1,Data!B124&lt;&gt;""),Data!B124,IF(AND(Data!$N$15=2,Data!C124&lt;&gt;""),Data!C124,IF(AND(Data!$N$15=3,Data!D124&lt;&gt;""),Data!D124,IF(AND(Data!$N$15=4,Data!E124&lt;&gt;""),Data!E124,IF(AND(Data!$N$15=5,Data!F124&lt;&gt;""),Data!F124,IF(AND(Data!$N$15=6,Data!G124&lt;&gt;""),Data!G124,IF(AND(Data!$N$15=7,Data!H124&lt;&gt;""),Data!H124,IF(AND(Data!$N$15=8,Data!I124&lt;&gt;""),Data!I124,IF(AND(Data!$N$15=9,Data!J124&lt;&gt;""),Data!J124,IF(AND(Data!$N$15=10,Data!K124&lt;&gt;""),Data!K124,""))))))))))</f>
        <v/>
      </c>
      <c r="C128" s="38" t="str">
        <f>IF(AND(Data!$N$19=1,Data!B124&lt;&gt;""),Data!B124,IF(AND(Data!$N$19=2,Data!C124&lt;&gt;""),Data!C124,IF(AND(Data!$N$19=3,Data!D124&lt;&gt;""),Data!D124,IF(AND(Data!$N$19=4,Data!E124&lt;&gt;""),Data!E124,IF(AND(Data!$N$19=5,Data!F124&lt;&gt;""),Data!F124,IF(AND(Data!$N$19=6,Data!G124&lt;&gt;""),Data!G124,IF(AND(Data!$N$19=7,Data!H124&lt;&gt;""),Data!H124,IF(AND(Data!$N$19=8,Data!I124&lt;&gt;""),Data!I124,IF(AND(Data!$N$19=9,Data!J124&lt;&gt;""),Data!J124,IF(AND(Data!$N$19=10,Data!K124&lt;&gt;""),Data!K124,""))))))))))</f>
        <v/>
      </c>
    </row>
    <row r="129" spans="2:14" x14ac:dyDescent="0.15">
      <c r="B129" s="38" t="str">
        <f>IF(AND(Data!$N$15=1,Data!B125&lt;&gt;""),Data!B125,IF(AND(Data!$N$15=2,Data!C125&lt;&gt;""),Data!C125,IF(AND(Data!$N$15=3,Data!D125&lt;&gt;""),Data!D125,IF(AND(Data!$N$15=4,Data!E125&lt;&gt;""),Data!E125,IF(AND(Data!$N$15=5,Data!F125&lt;&gt;""),Data!F125,IF(AND(Data!$N$15=6,Data!G125&lt;&gt;""),Data!G125,IF(AND(Data!$N$15=7,Data!H125&lt;&gt;""),Data!H125,IF(AND(Data!$N$15=8,Data!I125&lt;&gt;""),Data!I125,IF(AND(Data!$N$15=9,Data!J125&lt;&gt;""),Data!J125,IF(AND(Data!$N$15=10,Data!K125&lt;&gt;""),Data!K125,""))))))))))</f>
        <v/>
      </c>
      <c r="C129" s="38" t="str">
        <f>IF(AND(Data!$N$19=1,Data!B125&lt;&gt;""),Data!B125,IF(AND(Data!$N$19=2,Data!C125&lt;&gt;""),Data!C125,IF(AND(Data!$N$19=3,Data!D125&lt;&gt;""),Data!D125,IF(AND(Data!$N$19=4,Data!E125&lt;&gt;""),Data!E125,IF(AND(Data!$N$19=5,Data!F125&lt;&gt;""),Data!F125,IF(AND(Data!$N$19=6,Data!G125&lt;&gt;""),Data!G125,IF(AND(Data!$N$19=7,Data!H125&lt;&gt;""),Data!H125,IF(AND(Data!$N$19=8,Data!I125&lt;&gt;""),Data!I125,IF(AND(Data!$N$19=9,Data!J125&lt;&gt;""),Data!J125,IF(AND(Data!$N$19=10,Data!K125&lt;&gt;""),Data!K125,""))))))))))</f>
        <v/>
      </c>
      <c r="N129" s="1"/>
    </row>
    <row r="130" spans="2:14" x14ac:dyDescent="0.15">
      <c r="B130" s="38" t="str">
        <f>IF(AND(Data!$N$15=1,Data!B126&lt;&gt;""),Data!B126,IF(AND(Data!$N$15=2,Data!C126&lt;&gt;""),Data!C126,IF(AND(Data!$N$15=3,Data!D126&lt;&gt;""),Data!D126,IF(AND(Data!$N$15=4,Data!E126&lt;&gt;""),Data!E126,IF(AND(Data!$N$15=5,Data!F126&lt;&gt;""),Data!F126,IF(AND(Data!$N$15=6,Data!G126&lt;&gt;""),Data!G126,IF(AND(Data!$N$15=7,Data!H126&lt;&gt;""),Data!H126,IF(AND(Data!$N$15=8,Data!I126&lt;&gt;""),Data!I126,IF(AND(Data!$N$15=9,Data!J126&lt;&gt;""),Data!J126,IF(AND(Data!$N$15=10,Data!K126&lt;&gt;""),Data!K126,""))))))))))</f>
        <v/>
      </c>
      <c r="C130" s="38" t="str">
        <f>IF(AND(Data!$N$19=1,Data!B126&lt;&gt;""),Data!B126,IF(AND(Data!$N$19=2,Data!C126&lt;&gt;""),Data!C126,IF(AND(Data!$N$19=3,Data!D126&lt;&gt;""),Data!D126,IF(AND(Data!$N$19=4,Data!E126&lt;&gt;""),Data!E126,IF(AND(Data!$N$19=5,Data!F126&lt;&gt;""),Data!F126,IF(AND(Data!$N$19=6,Data!G126&lt;&gt;""),Data!G126,IF(AND(Data!$N$19=7,Data!H126&lt;&gt;""),Data!H126,IF(AND(Data!$N$19=8,Data!I126&lt;&gt;""),Data!I126,IF(AND(Data!$N$19=9,Data!J126&lt;&gt;""),Data!J126,IF(AND(Data!$N$19=10,Data!K126&lt;&gt;""),Data!K126,""))))))))))</f>
        <v/>
      </c>
    </row>
    <row r="131" spans="2:14" x14ac:dyDescent="0.15">
      <c r="B131" s="38" t="str">
        <f>IF(AND(Data!$N$15=1,Data!B127&lt;&gt;""),Data!B127,IF(AND(Data!$N$15=2,Data!C127&lt;&gt;""),Data!C127,IF(AND(Data!$N$15=3,Data!D127&lt;&gt;""),Data!D127,IF(AND(Data!$N$15=4,Data!E127&lt;&gt;""),Data!E127,IF(AND(Data!$N$15=5,Data!F127&lt;&gt;""),Data!F127,IF(AND(Data!$N$15=6,Data!G127&lt;&gt;""),Data!G127,IF(AND(Data!$N$15=7,Data!H127&lt;&gt;""),Data!H127,IF(AND(Data!$N$15=8,Data!I127&lt;&gt;""),Data!I127,IF(AND(Data!$N$15=9,Data!J127&lt;&gt;""),Data!J127,IF(AND(Data!$N$15=10,Data!K127&lt;&gt;""),Data!K127,""))))))))))</f>
        <v/>
      </c>
      <c r="C131" s="38" t="str">
        <f>IF(AND(Data!$N$19=1,Data!B127&lt;&gt;""),Data!B127,IF(AND(Data!$N$19=2,Data!C127&lt;&gt;""),Data!C127,IF(AND(Data!$N$19=3,Data!D127&lt;&gt;""),Data!D127,IF(AND(Data!$N$19=4,Data!E127&lt;&gt;""),Data!E127,IF(AND(Data!$N$19=5,Data!F127&lt;&gt;""),Data!F127,IF(AND(Data!$N$19=6,Data!G127&lt;&gt;""),Data!G127,IF(AND(Data!$N$19=7,Data!H127&lt;&gt;""),Data!H127,IF(AND(Data!$N$19=8,Data!I127&lt;&gt;""),Data!I127,IF(AND(Data!$N$19=9,Data!J127&lt;&gt;""),Data!J127,IF(AND(Data!$N$19=10,Data!K127&lt;&gt;""),Data!K127,""))))))))))</f>
        <v/>
      </c>
    </row>
    <row r="132" spans="2:14" x14ac:dyDescent="0.15">
      <c r="B132" s="38" t="str">
        <f>IF(AND(Data!$N$15=1,Data!B128&lt;&gt;""),Data!B128,IF(AND(Data!$N$15=2,Data!C128&lt;&gt;""),Data!C128,IF(AND(Data!$N$15=3,Data!D128&lt;&gt;""),Data!D128,IF(AND(Data!$N$15=4,Data!E128&lt;&gt;""),Data!E128,IF(AND(Data!$N$15=5,Data!F128&lt;&gt;""),Data!F128,IF(AND(Data!$N$15=6,Data!G128&lt;&gt;""),Data!G128,IF(AND(Data!$N$15=7,Data!H128&lt;&gt;""),Data!H128,IF(AND(Data!$N$15=8,Data!I128&lt;&gt;""),Data!I128,IF(AND(Data!$N$15=9,Data!J128&lt;&gt;""),Data!J128,IF(AND(Data!$N$15=10,Data!K128&lt;&gt;""),Data!K128,""))))))))))</f>
        <v/>
      </c>
      <c r="C132" s="38" t="str">
        <f>IF(AND(Data!$N$19=1,Data!B128&lt;&gt;""),Data!B128,IF(AND(Data!$N$19=2,Data!C128&lt;&gt;""),Data!C128,IF(AND(Data!$N$19=3,Data!D128&lt;&gt;""),Data!D128,IF(AND(Data!$N$19=4,Data!E128&lt;&gt;""),Data!E128,IF(AND(Data!$N$19=5,Data!F128&lt;&gt;""),Data!F128,IF(AND(Data!$N$19=6,Data!G128&lt;&gt;""),Data!G128,IF(AND(Data!$N$19=7,Data!H128&lt;&gt;""),Data!H128,IF(AND(Data!$N$19=8,Data!I128&lt;&gt;""),Data!I128,IF(AND(Data!$N$19=9,Data!J128&lt;&gt;""),Data!J128,IF(AND(Data!$N$19=10,Data!K128&lt;&gt;""),Data!K128,""))))))))))</f>
        <v/>
      </c>
      <c r="N132" s="1"/>
    </row>
    <row r="133" spans="2:14" x14ac:dyDescent="0.15">
      <c r="B133" s="38" t="str">
        <f>IF(AND(Data!$N$15=1,Data!B129&lt;&gt;""),Data!B129,IF(AND(Data!$N$15=2,Data!C129&lt;&gt;""),Data!C129,IF(AND(Data!$N$15=3,Data!D129&lt;&gt;""),Data!D129,IF(AND(Data!$N$15=4,Data!E129&lt;&gt;""),Data!E129,IF(AND(Data!$N$15=5,Data!F129&lt;&gt;""),Data!F129,IF(AND(Data!$N$15=6,Data!G129&lt;&gt;""),Data!G129,IF(AND(Data!$N$15=7,Data!H129&lt;&gt;""),Data!H129,IF(AND(Data!$N$15=8,Data!I129&lt;&gt;""),Data!I129,IF(AND(Data!$N$15=9,Data!J129&lt;&gt;""),Data!J129,IF(AND(Data!$N$15=10,Data!K129&lt;&gt;""),Data!K129,""))))))))))</f>
        <v/>
      </c>
      <c r="C133" s="38" t="str">
        <f>IF(AND(Data!$N$19=1,Data!B129&lt;&gt;""),Data!B129,IF(AND(Data!$N$19=2,Data!C129&lt;&gt;""),Data!C129,IF(AND(Data!$N$19=3,Data!D129&lt;&gt;""),Data!D129,IF(AND(Data!$N$19=4,Data!E129&lt;&gt;""),Data!E129,IF(AND(Data!$N$19=5,Data!F129&lt;&gt;""),Data!F129,IF(AND(Data!$N$19=6,Data!G129&lt;&gt;""),Data!G129,IF(AND(Data!$N$19=7,Data!H129&lt;&gt;""),Data!H129,IF(AND(Data!$N$19=8,Data!I129&lt;&gt;""),Data!I129,IF(AND(Data!$N$19=9,Data!J129&lt;&gt;""),Data!J129,IF(AND(Data!$N$19=10,Data!K129&lt;&gt;""),Data!K129,""))))))))))</f>
        <v/>
      </c>
    </row>
    <row r="134" spans="2:14" x14ac:dyDescent="0.15">
      <c r="B134" s="38" t="str">
        <f>IF(AND(Data!$N$15=1,Data!B130&lt;&gt;""),Data!B130,IF(AND(Data!$N$15=2,Data!C130&lt;&gt;""),Data!C130,IF(AND(Data!$N$15=3,Data!D130&lt;&gt;""),Data!D130,IF(AND(Data!$N$15=4,Data!E130&lt;&gt;""),Data!E130,IF(AND(Data!$N$15=5,Data!F130&lt;&gt;""),Data!F130,IF(AND(Data!$N$15=6,Data!G130&lt;&gt;""),Data!G130,IF(AND(Data!$N$15=7,Data!H130&lt;&gt;""),Data!H130,IF(AND(Data!$N$15=8,Data!I130&lt;&gt;""),Data!I130,IF(AND(Data!$N$15=9,Data!J130&lt;&gt;""),Data!J130,IF(AND(Data!$N$15=10,Data!K130&lt;&gt;""),Data!K130,""))))))))))</f>
        <v/>
      </c>
      <c r="C134" s="38" t="str">
        <f>IF(AND(Data!$N$19=1,Data!B130&lt;&gt;""),Data!B130,IF(AND(Data!$N$19=2,Data!C130&lt;&gt;""),Data!C130,IF(AND(Data!$N$19=3,Data!D130&lt;&gt;""),Data!D130,IF(AND(Data!$N$19=4,Data!E130&lt;&gt;""),Data!E130,IF(AND(Data!$N$19=5,Data!F130&lt;&gt;""),Data!F130,IF(AND(Data!$N$19=6,Data!G130&lt;&gt;""),Data!G130,IF(AND(Data!$N$19=7,Data!H130&lt;&gt;""),Data!H130,IF(AND(Data!$N$19=8,Data!I130&lt;&gt;""),Data!I130,IF(AND(Data!$N$19=9,Data!J130&lt;&gt;""),Data!J130,IF(AND(Data!$N$19=10,Data!K130&lt;&gt;""),Data!K130,""))))))))))</f>
        <v/>
      </c>
    </row>
    <row r="135" spans="2:14" x14ac:dyDescent="0.15">
      <c r="B135" s="38" t="str">
        <f>IF(AND(Data!$N$15=1,Data!B131&lt;&gt;""),Data!B131,IF(AND(Data!$N$15=2,Data!C131&lt;&gt;""),Data!C131,IF(AND(Data!$N$15=3,Data!D131&lt;&gt;""),Data!D131,IF(AND(Data!$N$15=4,Data!E131&lt;&gt;""),Data!E131,IF(AND(Data!$N$15=5,Data!F131&lt;&gt;""),Data!F131,IF(AND(Data!$N$15=6,Data!G131&lt;&gt;""),Data!G131,IF(AND(Data!$N$15=7,Data!H131&lt;&gt;""),Data!H131,IF(AND(Data!$N$15=8,Data!I131&lt;&gt;""),Data!I131,IF(AND(Data!$N$15=9,Data!J131&lt;&gt;""),Data!J131,IF(AND(Data!$N$15=10,Data!K131&lt;&gt;""),Data!K131,""))))))))))</f>
        <v/>
      </c>
      <c r="C135" s="38" t="str">
        <f>IF(AND(Data!$N$19=1,Data!B131&lt;&gt;""),Data!B131,IF(AND(Data!$N$19=2,Data!C131&lt;&gt;""),Data!C131,IF(AND(Data!$N$19=3,Data!D131&lt;&gt;""),Data!D131,IF(AND(Data!$N$19=4,Data!E131&lt;&gt;""),Data!E131,IF(AND(Data!$N$19=5,Data!F131&lt;&gt;""),Data!F131,IF(AND(Data!$N$19=6,Data!G131&lt;&gt;""),Data!G131,IF(AND(Data!$N$19=7,Data!H131&lt;&gt;""),Data!H131,IF(AND(Data!$N$19=8,Data!I131&lt;&gt;""),Data!I131,IF(AND(Data!$N$19=9,Data!J131&lt;&gt;""),Data!J131,IF(AND(Data!$N$19=10,Data!K131&lt;&gt;""),Data!K131,""))))))))))</f>
        <v/>
      </c>
      <c r="N135" s="1"/>
    </row>
    <row r="136" spans="2:14" x14ac:dyDescent="0.15">
      <c r="B136" s="38" t="str">
        <f>IF(AND(Data!$N$15=1,Data!B132&lt;&gt;""),Data!B132,IF(AND(Data!$N$15=2,Data!C132&lt;&gt;""),Data!C132,IF(AND(Data!$N$15=3,Data!D132&lt;&gt;""),Data!D132,IF(AND(Data!$N$15=4,Data!E132&lt;&gt;""),Data!E132,IF(AND(Data!$N$15=5,Data!F132&lt;&gt;""),Data!F132,IF(AND(Data!$N$15=6,Data!G132&lt;&gt;""),Data!G132,IF(AND(Data!$N$15=7,Data!H132&lt;&gt;""),Data!H132,IF(AND(Data!$N$15=8,Data!I132&lt;&gt;""),Data!I132,IF(AND(Data!$N$15=9,Data!J132&lt;&gt;""),Data!J132,IF(AND(Data!$N$15=10,Data!K132&lt;&gt;""),Data!K132,""))))))))))</f>
        <v/>
      </c>
      <c r="C136" s="38" t="str">
        <f>IF(AND(Data!$N$19=1,Data!B132&lt;&gt;""),Data!B132,IF(AND(Data!$N$19=2,Data!C132&lt;&gt;""),Data!C132,IF(AND(Data!$N$19=3,Data!D132&lt;&gt;""),Data!D132,IF(AND(Data!$N$19=4,Data!E132&lt;&gt;""),Data!E132,IF(AND(Data!$N$19=5,Data!F132&lt;&gt;""),Data!F132,IF(AND(Data!$N$19=6,Data!G132&lt;&gt;""),Data!G132,IF(AND(Data!$N$19=7,Data!H132&lt;&gt;""),Data!H132,IF(AND(Data!$N$19=8,Data!I132&lt;&gt;""),Data!I132,IF(AND(Data!$N$19=9,Data!J132&lt;&gt;""),Data!J132,IF(AND(Data!$N$19=10,Data!K132&lt;&gt;""),Data!K132,""))))))))))</f>
        <v/>
      </c>
    </row>
    <row r="137" spans="2:14" x14ac:dyDescent="0.15">
      <c r="B137" s="38" t="str">
        <f>IF(AND(Data!$N$15=1,Data!B133&lt;&gt;""),Data!B133,IF(AND(Data!$N$15=2,Data!C133&lt;&gt;""),Data!C133,IF(AND(Data!$N$15=3,Data!D133&lt;&gt;""),Data!D133,IF(AND(Data!$N$15=4,Data!E133&lt;&gt;""),Data!E133,IF(AND(Data!$N$15=5,Data!F133&lt;&gt;""),Data!F133,IF(AND(Data!$N$15=6,Data!G133&lt;&gt;""),Data!G133,IF(AND(Data!$N$15=7,Data!H133&lt;&gt;""),Data!H133,IF(AND(Data!$N$15=8,Data!I133&lt;&gt;""),Data!I133,IF(AND(Data!$N$15=9,Data!J133&lt;&gt;""),Data!J133,IF(AND(Data!$N$15=10,Data!K133&lt;&gt;""),Data!K133,""))))))))))</f>
        <v/>
      </c>
      <c r="C137" s="38" t="str">
        <f>IF(AND(Data!$N$19=1,Data!B133&lt;&gt;""),Data!B133,IF(AND(Data!$N$19=2,Data!C133&lt;&gt;""),Data!C133,IF(AND(Data!$N$19=3,Data!D133&lt;&gt;""),Data!D133,IF(AND(Data!$N$19=4,Data!E133&lt;&gt;""),Data!E133,IF(AND(Data!$N$19=5,Data!F133&lt;&gt;""),Data!F133,IF(AND(Data!$N$19=6,Data!G133&lt;&gt;""),Data!G133,IF(AND(Data!$N$19=7,Data!H133&lt;&gt;""),Data!H133,IF(AND(Data!$N$19=8,Data!I133&lt;&gt;""),Data!I133,IF(AND(Data!$N$19=9,Data!J133&lt;&gt;""),Data!J133,IF(AND(Data!$N$19=10,Data!K133&lt;&gt;""),Data!K133,""))))))))))</f>
        <v/>
      </c>
    </row>
    <row r="138" spans="2:14" x14ac:dyDescent="0.15">
      <c r="B138" s="38" t="str">
        <f>IF(AND(Data!$N$15=1,Data!B134&lt;&gt;""),Data!B134,IF(AND(Data!$N$15=2,Data!C134&lt;&gt;""),Data!C134,IF(AND(Data!$N$15=3,Data!D134&lt;&gt;""),Data!D134,IF(AND(Data!$N$15=4,Data!E134&lt;&gt;""),Data!E134,IF(AND(Data!$N$15=5,Data!F134&lt;&gt;""),Data!F134,IF(AND(Data!$N$15=6,Data!G134&lt;&gt;""),Data!G134,IF(AND(Data!$N$15=7,Data!H134&lt;&gt;""),Data!H134,IF(AND(Data!$N$15=8,Data!I134&lt;&gt;""),Data!I134,IF(AND(Data!$N$15=9,Data!J134&lt;&gt;""),Data!J134,IF(AND(Data!$N$15=10,Data!K134&lt;&gt;""),Data!K134,""))))))))))</f>
        <v/>
      </c>
      <c r="C138" s="38" t="str">
        <f>IF(AND(Data!$N$19=1,Data!B134&lt;&gt;""),Data!B134,IF(AND(Data!$N$19=2,Data!C134&lt;&gt;""),Data!C134,IF(AND(Data!$N$19=3,Data!D134&lt;&gt;""),Data!D134,IF(AND(Data!$N$19=4,Data!E134&lt;&gt;""),Data!E134,IF(AND(Data!$N$19=5,Data!F134&lt;&gt;""),Data!F134,IF(AND(Data!$N$19=6,Data!G134&lt;&gt;""),Data!G134,IF(AND(Data!$N$19=7,Data!H134&lt;&gt;""),Data!H134,IF(AND(Data!$N$19=8,Data!I134&lt;&gt;""),Data!I134,IF(AND(Data!$N$19=9,Data!J134&lt;&gt;""),Data!J134,IF(AND(Data!$N$19=10,Data!K134&lt;&gt;""),Data!K134,""))))))))))</f>
        <v/>
      </c>
      <c r="N138" s="1"/>
    </row>
    <row r="139" spans="2:14" x14ac:dyDescent="0.15">
      <c r="B139" s="38" t="str">
        <f>IF(AND(Data!$N$15=1,Data!B135&lt;&gt;""),Data!B135,IF(AND(Data!$N$15=2,Data!C135&lt;&gt;""),Data!C135,IF(AND(Data!$N$15=3,Data!D135&lt;&gt;""),Data!D135,IF(AND(Data!$N$15=4,Data!E135&lt;&gt;""),Data!E135,IF(AND(Data!$N$15=5,Data!F135&lt;&gt;""),Data!F135,IF(AND(Data!$N$15=6,Data!G135&lt;&gt;""),Data!G135,IF(AND(Data!$N$15=7,Data!H135&lt;&gt;""),Data!H135,IF(AND(Data!$N$15=8,Data!I135&lt;&gt;""),Data!I135,IF(AND(Data!$N$15=9,Data!J135&lt;&gt;""),Data!J135,IF(AND(Data!$N$15=10,Data!K135&lt;&gt;""),Data!K135,""))))))))))</f>
        <v/>
      </c>
      <c r="C139" s="38" t="str">
        <f>IF(AND(Data!$N$19=1,Data!B135&lt;&gt;""),Data!B135,IF(AND(Data!$N$19=2,Data!C135&lt;&gt;""),Data!C135,IF(AND(Data!$N$19=3,Data!D135&lt;&gt;""),Data!D135,IF(AND(Data!$N$19=4,Data!E135&lt;&gt;""),Data!E135,IF(AND(Data!$N$19=5,Data!F135&lt;&gt;""),Data!F135,IF(AND(Data!$N$19=6,Data!G135&lt;&gt;""),Data!G135,IF(AND(Data!$N$19=7,Data!H135&lt;&gt;""),Data!H135,IF(AND(Data!$N$19=8,Data!I135&lt;&gt;""),Data!I135,IF(AND(Data!$N$19=9,Data!J135&lt;&gt;""),Data!J135,IF(AND(Data!$N$19=10,Data!K135&lt;&gt;""),Data!K135,""))))))))))</f>
        <v/>
      </c>
    </row>
    <row r="140" spans="2:14" x14ac:dyDescent="0.15">
      <c r="B140" s="38" t="str">
        <f>IF(AND(Data!$N$15=1,Data!B136&lt;&gt;""),Data!B136,IF(AND(Data!$N$15=2,Data!C136&lt;&gt;""),Data!C136,IF(AND(Data!$N$15=3,Data!D136&lt;&gt;""),Data!D136,IF(AND(Data!$N$15=4,Data!E136&lt;&gt;""),Data!E136,IF(AND(Data!$N$15=5,Data!F136&lt;&gt;""),Data!F136,IF(AND(Data!$N$15=6,Data!G136&lt;&gt;""),Data!G136,IF(AND(Data!$N$15=7,Data!H136&lt;&gt;""),Data!H136,IF(AND(Data!$N$15=8,Data!I136&lt;&gt;""),Data!I136,IF(AND(Data!$N$15=9,Data!J136&lt;&gt;""),Data!J136,IF(AND(Data!$N$15=10,Data!K136&lt;&gt;""),Data!K136,""))))))))))</f>
        <v/>
      </c>
      <c r="C140" s="38" t="str">
        <f>IF(AND(Data!$N$19=1,Data!B136&lt;&gt;""),Data!B136,IF(AND(Data!$N$19=2,Data!C136&lt;&gt;""),Data!C136,IF(AND(Data!$N$19=3,Data!D136&lt;&gt;""),Data!D136,IF(AND(Data!$N$19=4,Data!E136&lt;&gt;""),Data!E136,IF(AND(Data!$N$19=5,Data!F136&lt;&gt;""),Data!F136,IF(AND(Data!$N$19=6,Data!G136&lt;&gt;""),Data!G136,IF(AND(Data!$N$19=7,Data!H136&lt;&gt;""),Data!H136,IF(AND(Data!$N$19=8,Data!I136&lt;&gt;""),Data!I136,IF(AND(Data!$N$19=9,Data!J136&lt;&gt;""),Data!J136,IF(AND(Data!$N$19=10,Data!K136&lt;&gt;""),Data!K136,""))))))))))</f>
        <v/>
      </c>
    </row>
    <row r="141" spans="2:14" x14ac:dyDescent="0.15">
      <c r="B141" s="38" t="str">
        <f>IF(AND(Data!$N$15=1,Data!B137&lt;&gt;""),Data!B137,IF(AND(Data!$N$15=2,Data!C137&lt;&gt;""),Data!C137,IF(AND(Data!$N$15=3,Data!D137&lt;&gt;""),Data!D137,IF(AND(Data!$N$15=4,Data!E137&lt;&gt;""),Data!E137,IF(AND(Data!$N$15=5,Data!F137&lt;&gt;""),Data!F137,IF(AND(Data!$N$15=6,Data!G137&lt;&gt;""),Data!G137,IF(AND(Data!$N$15=7,Data!H137&lt;&gt;""),Data!H137,IF(AND(Data!$N$15=8,Data!I137&lt;&gt;""),Data!I137,IF(AND(Data!$N$15=9,Data!J137&lt;&gt;""),Data!J137,IF(AND(Data!$N$15=10,Data!K137&lt;&gt;""),Data!K137,""))))))))))</f>
        <v/>
      </c>
      <c r="C141" s="38" t="str">
        <f>IF(AND(Data!$N$19=1,Data!B137&lt;&gt;""),Data!B137,IF(AND(Data!$N$19=2,Data!C137&lt;&gt;""),Data!C137,IF(AND(Data!$N$19=3,Data!D137&lt;&gt;""),Data!D137,IF(AND(Data!$N$19=4,Data!E137&lt;&gt;""),Data!E137,IF(AND(Data!$N$19=5,Data!F137&lt;&gt;""),Data!F137,IF(AND(Data!$N$19=6,Data!G137&lt;&gt;""),Data!G137,IF(AND(Data!$N$19=7,Data!H137&lt;&gt;""),Data!H137,IF(AND(Data!$N$19=8,Data!I137&lt;&gt;""),Data!I137,IF(AND(Data!$N$19=9,Data!J137&lt;&gt;""),Data!J137,IF(AND(Data!$N$19=10,Data!K137&lt;&gt;""),Data!K137,""))))))))))</f>
        <v/>
      </c>
      <c r="N141" s="1"/>
    </row>
    <row r="142" spans="2:14" x14ac:dyDescent="0.15">
      <c r="B142" s="38" t="str">
        <f>IF(AND(Data!$N$15=1,Data!B138&lt;&gt;""),Data!B138,IF(AND(Data!$N$15=2,Data!C138&lt;&gt;""),Data!C138,IF(AND(Data!$N$15=3,Data!D138&lt;&gt;""),Data!D138,IF(AND(Data!$N$15=4,Data!E138&lt;&gt;""),Data!E138,IF(AND(Data!$N$15=5,Data!F138&lt;&gt;""),Data!F138,IF(AND(Data!$N$15=6,Data!G138&lt;&gt;""),Data!G138,IF(AND(Data!$N$15=7,Data!H138&lt;&gt;""),Data!H138,IF(AND(Data!$N$15=8,Data!I138&lt;&gt;""),Data!I138,IF(AND(Data!$N$15=9,Data!J138&lt;&gt;""),Data!J138,IF(AND(Data!$N$15=10,Data!K138&lt;&gt;""),Data!K138,""))))))))))</f>
        <v/>
      </c>
      <c r="C142" s="38" t="str">
        <f>IF(AND(Data!$N$19=1,Data!B138&lt;&gt;""),Data!B138,IF(AND(Data!$N$19=2,Data!C138&lt;&gt;""),Data!C138,IF(AND(Data!$N$19=3,Data!D138&lt;&gt;""),Data!D138,IF(AND(Data!$N$19=4,Data!E138&lt;&gt;""),Data!E138,IF(AND(Data!$N$19=5,Data!F138&lt;&gt;""),Data!F138,IF(AND(Data!$N$19=6,Data!G138&lt;&gt;""),Data!G138,IF(AND(Data!$N$19=7,Data!H138&lt;&gt;""),Data!H138,IF(AND(Data!$N$19=8,Data!I138&lt;&gt;""),Data!I138,IF(AND(Data!$N$19=9,Data!J138&lt;&gt;""),Data!J138,IF(AND(Data!$N$19=10,Data!K138&lt;&gt;""),Data!K138,""))))))))))</f>
        <v/>
      </c>
    </row>
    <row r="143" spans="2:14" x14ac:dyDescent="0.15">
      <c r="B143" s="38" t="str">
        <f>IF(AND(Data!$N$15=1,Data!B139&lt;&gt;""),Data!B139,IF(AND(Data!$N$15=2,Data!C139&lt;&gt;""),Data!C139,IF(AND(Data!$N$15=3,Data!D139&lt;&gt;""),Data!D139,IF(AND(Data!$N$15=4,Data!E139&lt;&gt;""),Data!E139,IF(AND(Data!$N$15=5,Data!F139&lt;&gt;""),Data!F139,IF(AND(Data!$N$15=6,Data!G139&lt;&gt;""),Data!G139,IF(AND(Data!$N$15=7,Data!H139&lt;&gt;""),Data!H139,IF(AND(Data!$N$15=8,Data!I139&lt;&gt;""),Data!I139,IF(AND(Data!$N$15=9,Data!J139&lt;&gt;""),Data!J139,IF(AND(Data!$N$15=10,Data!K139&lt;&gt;""),Data!K139,""))))))))))</f>
        <v/>
      </c>
      <c r="C143" s="38" t="str">
        <f>IF(AND(Data!$N$19=1,Data!B139&lt;&gt;""),Data!B139,IF(AND(Data!$N$19=2,Data!C139&lt;&gt;""),Data!C139,IF(AND(Data!$N$19=3,Data!D139&lt;&gt;""),Data!D139,IF(AND(Data!$N$19=4,Data!E139&lt;&gt;""),Data!E139,IF(AND(Data!$N$19=5,Data!F139&lt;&gt;""),Data!F139,IF(AND(Data!$N$19=6,Data!G139&lt;&gt;""),Data!G139,IF(AND(Data!$N$19=7,Data!H139&lt;&gt;""),Data!H139,IF(AND(Data!$N$19=8,Data!I139&lt;&gt;""),Data!I139,IF(AND(Data!$N$19=9,Data!J139&lt;&gt;""),Data!J139,IF(AND(Data!$N$19=10,Data!K139&lt;&gt;""),Data!K139,""))))))))))</f>
        <v/>
      </c>
    </row>
    <row r="144" spans="2:14" x14ac:dyDescent="0.15">
      <c r="B144" s="38" t="str">
        <f>IF(AND(Data!$N$15=1,Data!B140&lt;&gt;""),Data!B140,IF(AND(Data!$N$15=2,Data!C140&lt;&gt;""),Data!C140,IF(AND(Data!$N$15=3,Data!D140&lt;&gt;""),Data!D140,IF(AND(Data!$N$15=4,Data!E140&lt;&gt;""),Data!E140,IF(AND(Data!$N$15=5,Data!F140&lt;&gt;""),Data!F140,IF(AND(Data!$N$15=6,Data!G140&lt;&gt;""),Data!G140,IF(AND(Data!$N$15=7,Data!H140&lt;&gt;""),Data!H140,IF(AND(Data!$N$15=8,Data!I140&lt;&gt;""),Data!I140,IF(AND(Data!$N$15=9,Data!J140&lt;&gt;""),Data!J140,IF(AND(Data!$N$15=10,Data!K140&lt;&gt;""),Data!K140,""))))))))))</f>
        <v/>
      </c>
      <c r="C144" s="38" t="str">
        <f>IF(AND(Data!$N$19=1,Data!B140&lt;&gt;""),Data!B140,IF(AND(Data!$N$19=2,Data!C140&lt;&gt;""),Data!C140,IF(AND(Data!$N$19=3,Data!D140&lt;&gt;""),Data!D140,IF(AND(Data!$N$19=4,Data!E140&lt;&gt;""),Data!E140,IF(AND(Data!$N$19=5,Data!F140&lt;&gt;""),Data!F140,IF(AND(Data!$N$19=6,Data!G140&lt;&gt;""),Data!G140,IF(AND(Data!$N$19=7,Data!H140&lt;&gt;""),Data!H140,IF(AND(Data!$N$19=8,Data!I140&lt;&gt;""),Data!I140,IF(AND(Data!$N$19=9,Data!J140&lt;&gt;""),Data!J140,IF(AND(Data!$N$19=10,Data!K140&lt;&gt;""),Data!K140,""))))))))))</f>
        <v/>
      </c>
      <c r="N144" s="1"/>
    </row>
    <row r="145" spans="2:14" x14ac:dyDescent="0.15">
      <c r="B145" s="38" t="str">
        <f>IF(AND(Data!$N$15=1,Data!B141&lt;&gt;""),Data!B141,IF(AND(Data!$N$15=2,Data!C141&lt;&gt;""),Data!C141,IF(AND(Data!$N$15=3,Data!D141&lt;&gt;""),Data!D141,IF(AND(Data!$N$15=4,Data!E141&lt;&gt;""),Data!E141,IF(AND(Data!$N$15=5,Data!F141&lt;&gt;""),Data!F141,IF(AND(Data!$N$15=6,Data!G141&lt;&gt;""),Data!G141,IF(AND(Data!$N$15=7,Data!H141&lt;&gt;""),Data!H141,IF(AND(Data!$N$15=8,Data!I141&lt;&gt;""),Data!I141,IF(AND(Data!$N$15=9,Data!J141&lt;&gt;""),Data!J141,IF(AND(Data!$N$15=10,Data!K141&lt;&gt;""),Data!K141,""))))))))))</f>
        <v/>
      </c>
      <c r="C145" s="38" t="str">
        <f>IF(AND(Data!$N$19=1,Data!B141&lt;&gt;""),Data!B141,IF(AND(Data!$N$19=2,Data!C141&lt;&gt;""),Data!C141,IF(AND(Data!$N$19=3,Data!D141&lt;&gt;""),Data!D141,IF(AND(Data!$N$19=4,Data!E141&lt;&gt;""),Data!E141,IF(AND(Data!$N$19=5,Data!F141&lt;&gt;""),Data!F141,IF(AND(Data!$N$19=6,Data!G141&lt;&gt;""),Data!G141,IF(AND(Data!$N$19=7,Data!H141&lt;&gt;""),Data!H141,IF(AND(Data!$N$19=8,Data!I141&lt;&gt;""),Data!I141,IF(AND(Data!$N$19=9,Data!J141&lt;&gt;""),Data!J141,IF(AND(Data!$N$19=10,Data!K141&lt;&gt;""),Data!K141,""))))))))))</f>
        <v/>
      </c>
    </row>
    <row r="146" spans="2:14" x14ac:dyDescent="0.15">
      <c r="B146" s="38" t="str">
        <f>IF(AND(Data!$N$15=1,Data!B142&lt;&gt;""),Data!B142,IF(AND(Data!$N$15=2,Data!C142&lt;&gt;""),Data!C142,IF(AND(Data!$N$15=3,Data!D142&lt;&gt;""),Data!D142,IF(AND(Data!$N$15=4,Data!E142&lt;&gt;""),Data!E142,IF(AND(Data!$N$15=5,Data!F142&lt;&gt;""),Data!F142,IF(AND(Data!$N$15=6,Data!G142&lt;&gt;""),Data!G142,IF(AND(Data!$N$15=7,Data!H142&lt;&gt;""),Data!H142,IF(AND(Data!$N$15=8,Data!I142&lt;&gt;""),Data!I142,IF(AND(Data!$N$15=9,Data!J142&lt;&gt;""),Data!J142,IF(AND(Data!$N$15=10,Data!K142&lt;&gt;""),Data!K142,""))))))))))</f>
        <v/>
      </c>
      <c r="C146" s="38" t="str">
        <f>IF(AND(Data!$N$19=1,Data!B142&lt;&gt;""),Data!B142,IF(AND(Data!$N$19=2,Data!C142&lt;&gt;""),Data!C142,IF(AND(Data!$N$19=3,Data!D142&lt;&gt;""),Data!D142,IF(AND(Data!$N$19=4,Data!E142&lt;&gt;""),Data!E142,IF(AND(Data!$N$19=5,Data!F142&lt;&gt;""),Data!F142,IF(AND(Data!$N$19=6,Data!G142&lt;&gt;""),Data!G142,IF(AND(Data!$N$19=7,Data!H142&lt;&gt;""),Data!H142,IF(AND(Data!$N$19=8,Data!I142&lt;&gt;""),Data!I142,IF(AND(Data!$N$19=9,Data!J142&lt;&gt;""),Data!J142,IF(AND(Data!$N$19=10,Data!K142&lt;&gt;""),Data!K142,""))))))))))</f>
        <v/>
      </c>
    </row>
    <row r="147" spans="2:14" x14ac:dyDescent="0.15">
      <c r="B147" s="38" t="str">
        <f>IF(AND(Data!$N$15=1,Data!B143&lt;&gt;""),Data!B143,IF(AND(Data!$N$15=2,Data!C143&lt;&gt;""),Data!C143,IF(AND(Data!$N$15=3,Data!D143&lt;&gt;""),Data!D143,IF(AND(Data!$N$15=4,Data!E143&lt;&gt;""),Data!E143,IF(AND(Data!$N$15=5,Data!F143&lt;&gt;""),Data!F143,IF(AND(Data!$N$15=6,Data!G143&lt;&gt;""),Data!G143,IF(AND(Data!$N$15=7,Data!H143&lt;&gt;""),Data!H143,IF(AND(Data!$N$15=8,Data!I143&lt;&gt;""),Data!I143,IF(AND(Data!$N$15=9,Data!J143&lt;&gt;""),Data!J143,IF(AND(Data!$N$15=10,Data!K143&lt;&gt;""),Data!K143,""))))))))))</f>
        <v/>
      </c>
      <c r="C147" s="38" t="str">
        <f>IF(AND(Data!$N$19=1,Data!B143&lt;&gt;""),Data!B143,IF(AND(Data!$N$19=2,Data!C143&lt;&gt;""),Data!C143,IF(AND(Data!$N$19=3,Data!D143&lt;&gt;""),Data!D143,IF(AND(Data!$N$19=4,Data!E143&lt;&gt;""),Data!E143,IF(AND(Data!$N$19=5,Data!F143&lt;&gt;""),Data!F143,IF(AND(Data!$N$19=6,Data!G143&lt;&gt;""),Data!G143,IF(AND(Data!$N$19=7,Data!H143&lt;&gt;""),Data!H143,IF(AND(Data!$N$19=8,Data!I143&lt;&gt;""),Data!I143,IF(AND(Data!$N$19=9,Data!J143&lt;&gt;""),Data!J143,IF(AND(Data!$N$19=10,Data!K143&lt;&gt;""),Data!K143,""))))))))))</f>
        <v/>
      </c>
      <c r="N147" s="1"/>
    </row>
    <row r="148" spans="2:14" x14ac:dyDescent="0.15">
      <c r="B148" s="38" t="str">
        <f>IF(AND(Data!$N$15=1,Data!B144&lt;&gt;""),Data!B144,IF(AND(Data!$N$15=2,Data!C144&lt;&gt;""),Data!C144,IF(AND(Data!$N$15=3,Data!D144&lt;&gt;""),Data!D144,IF(AND(Data!$N$15=4,Data!E144&lt;&gt;""),Data!E144,IF(AND(Data!$N$15=5,Data!F144&lt;&gt;""),Data!F144,IF(AND(Data!$N$15=6,Data!G144&lt;&gt;""),Data!G144,IF(AND(Data!$N$15=7,Data!H144&lt;&gt;""),Data!H144,IF(AND(Data!$N$15=8,Data!I144&lt;&gt;""),Data!I144,IF(AND(Data!$N$15=9,Data!J144&lt;&gt;""),Data!J144,IF(AND(Data!$N$15=10,Data!K144&lt;&gt;""),Data!K144,""))))))))))</f>
        <v/>
      </c>
      <c r="C148" s="38" t="str">
        <f>IF(AND(Data!$N$19=1,Data!B144&lt;&gt;""),Data!B144,IF(AND(Data!$N$19=2,Data!C144&lt;&gt;""),Data!C144,IF(AND(Data!$N$19=3,Data!D144&lt;&gt;""),Data!D144,IF(AND(Data!$N$19=4,Data!E144&lt;&gt;""),Data!E144,IF(AND(Data!$N$19=5,Data!F144&lt;&gt;""),Data!F144,IF(AND(Data!$N$19=6,Data!G144&lt;&gt;""),Data!G144,IF(AND(Data!$N$19=7,Data!H144&lt;&gt;""),Data!H144,IF(AND(Data!$N$19=8,Data!I144&lt;&gt;""),Data!I144,IF(AND(Data!$N$19=9,Data!J144&lt;&gt;""),Data!J144,IF(AND(Data!$N$19=10,Data!K144&lt;&gt;""),Data!K144,""))))))))))</f>
        <v/>
      </c>
    </row>
    <row r="149" spans="2:14" x14ac:dyDescent="0.15">
      <c r="B149" s="38" t="str">
        <f>IF(AND(Data!$N$15=1,Data!B145&lt;&gt;""),Data!B145,IF(AND(Data!$N$15=2,Data!C145&lt;&gt;""),Data!C145,IF(AND(Data!$N$15=3,Data!D145&lt;&gt;""),Data!D145,IF(AND(Data!$N$15=4,Data!E145&lt;&gt;""),Data!E145,IF(AND(Data!$N$15=5,Data!F145&lt;&gt;""),Data!F145,IF(AND(Data!$N$15=6,Data!G145&lt;&gt;""),Data!G145,IF(AND(Data!$N$15=7,Data!H145&lt;&gt;""),Data!H145,IF(AND(Data!$N$15=8,Data!I145&lt;&gt;""),Data!I145,IF(AND(Data!$N$15=9,Data!J145&lt;&gt;""),Data!J145,IF(AND(Data!$N$15=10,Data!K145&lt;&gt;""),Data!K145,""))))))))))</f>
        <v/>
      </c>
      <c r="C149" s="38" t="str">
        <f>IF(AND(Data!$N$19=1,Data!B145&lt;&gt;""),Data!B145,IF(AND(Data!$N$19=2,Data!C145&lt;&gt;""),Data!C145,IF(AND(Data!$N$19=3,Data!D145&lt;&gt;""),Data!D145,IF(AND(Data!$N$19=4,Data!E145&lt;&gt;""),Data!E145,IF(AND(Data!$N$19=5,Data!F145&lt;&gt;""),Data!F145,IF(AND(Data!$N$19=6,Data!G145&lt;&gt;""),Data!G145,IF(AND(Data!$N$19=7,Data!H145&lt;&gt;""),Data!H145,IF(AND(Data!$N$19=8,Data!I145&lt;&gt;""),Data!I145,IF(AND(Data!$N$19=9,Data!J145&lt;&gt;""),Data!J145,IF(AND(Data!$N$19=10,Data!K145&lt;&gt;""),Data!K145,""))))))))))</f>
        <v/>
      </c>
    </row>
    <row r="150" spans="2:14" x14ac:dyDescent="0.15">
      <c r="B150" s="38" t="str">
        <f>IF(AND(Data!$N$15=1,Data!B146&lt;&gt;""),Data!B146,IF(AND(Data!$N$15=2,Data!C146&lt;&gt;""),Data!C146,IF(AND(Data!$N$15=3,Data!D146&lt;&gt;""),Data!D146,IF(AND(Data!$N$15=4,Data!E146&lt;&gt;""),Data!E146,IF(AND(Data!$N$15=5,Data!F146&lt;&gt;""),Data!F146,IF(AND(Data!$N$15=6,Data!G146&lt;&gt;""),Data!G146,IF(AND(Data!$N$15=7,Data!H146&lt;&gt;""),Data!H146,IF(AND(Data!$N$15=8,Data!I146&lt;&gt;""),Data!I146,IF(AND(Data!$N$15=9,Data!J146&lt;&gt;""),Data!J146,IF(AND(Data!$N$15=10,Data!K146&lt;&gt;""),Data!K146,""))))))))))</f>
        <v/>
      </c>
      <c r="C150" s="38" t="str">
        <f>IF(AND(Data!$N$19=1,Data!B146&lt;&gt;""),Data!B146,IF(AND(Data!$N$19=2,Data!C146&lt;&gt;""),Data!C146,IF(AND(Data!$N$19=3,Data!D146&lt;&gt;""),Data!D146,IF(AND(Data!$N$19=4,Data!E146&lt;&gt;""),Data!E146,IF(AND(Data!$N$19=5,Data!F146&lt;&gt;""),Data!F146,IF(AND(Data!$N$19=6,Data!G146&lt;&gt;""),Data!G146,IF(AND(Data!$N$19=7,Data!H146&lt;&gt;""),Data!H146,IF(AND(Data!$N$19=8,Data!I146&lt;&gt;""),Data!I146,IF(AND(Data!$N$19=9,Data!J146&lt;&gt;""),Data!J146,IF(AND(Data!$N$19=10,Data!K146&lt;&gt;""),Data!K146,""))))))))))</f>
        <v/>
      </c>
      <c r="N150" s="1"/>
    </row>
    <row r="151" spans="2:14" x14ac:dyDescent="0.15">
      <c r="B151" s="38" t="str">
        <f>IF(AND(Data!$N$15=1,Data!B147&lt;&gt;""),Data!B147,IF(AND(Data!$N$15=2,Data!C147&lt;&gt;""),Data!C147,IF(AND(Data!$N$15=3,Data!D147&lt;&gt;""),Data!D147,IF(AND(Data!$N$15=4,Data!E147&lt;&gt;""),Data!E147,IF(AND(Data!$N$15=5,Data!F147&lt;&gt;""),Data!F147,IF(AND(Data!$N$15=6,Data!G147&lt;&gt;""),Data!G147,IF(AND(Data!$N$15=7,Data!H147&lt;&gt;""),Data!H147,IF(AND(Data!$N$15=8,Data!I147&lt;&gt;""),Data!I147,IF(AND(Data!$N$15=9,Data!J147&lt;&gt;""),Data!J147,IF(AND(Data!$N$15=10,Data!K147&lt;&gt;""),Data!K147,""))))))))))</f>
        <v/>
      </c>
      <c r="C151" s="38" t="str">
        <f>IF(AND(Data!$N$19=1,Data!B147&lt;&gt;""),Data!B147,IF(AND(Data!$N$19=2,Data!C147&lt;&gt;""),Data!C147,IF(AND(Data!$N$19=3,Data!D147&lt;&gt;""),Data!D147,IF(AND(Data!$N$19=4,Data!E147&lt;&gt;""),Data!E147,IF(AND(Data!$N$19=5,Data!F147&lt;&gt;""),Data!F147,IF(AND(Data!$N$19=6,Data!G147&lt;&gt;""),Data!G147,IF(AND(Data!$N$19=7,Data!H147&lt;&gt;""),Data!H147,IF(AND(Data!$N$19=8,Data!I147&lt;&gt;""),Data!I147,IF(AND(Data!$N$19=9,Data!J147&lt;&gt;""),Data!J147,IF(AND(Data!$N$19=10,Data!K147&lt;&gt;""),Data!K147,""))))))))))</f>
        <v/>
      </c>
    </row>
    <row r="152" spans="2:14" x14ac:dyDescent="0.15">
      <c r="B152" s="38" t="str">
        <f>IF(AND(Data!$N$15=1,Data!B148&lt;&gt;""),Data!B148,IF(AND(Data!$N$15=2,Data!C148&lt;&gt;""),Data!C148,IF(AND(Data!$N$15=3,Data!D148&lt;&gt;""),Data!D148,IF(AND(Data!$N$15=4,Data!E148&lt;&gt;""),Data!E148,IF(AND(Data!$N$15=5,Data!F148&lt;&gt;""),Data!F148,IF(AND(Data!$N$15=6,Data!G148&lt;&gt;""),Data!G148,IF(AND(Data!$N$15=7,Data!H148&lt;&gt;""),Data!H148,IF(AND(Data!$N$15=8,Data!I148&lt;&gt;""),Data!I148,IF(AND(Data!$N$15=9,Data!J148&lt;&gt;""),Data!J148,IF(AND(Data!$N$15=10,Data!K148&lt;&gt;""),Data!K148,""))))))))))</f>
        <v/>
      </c>
      <c r="C152" s="38" t="str">
        <f>IF(AND(Data!$N$19=1,Data!B148&lt;&gt;""),Data!B148,IF(AND(Data!$N$19=2,Data!C148&lt;&gt;""),Data!C148,IF(AND(Data!$N$19=3,Data!D148&lt;&gt;""),Data!D148,IF(AND(Data!$N$19=4,Data!E148&lt;&gt;""),Data!E148,IF(AND(Data!$N$19=5,Data!F148&lt;&gt;""),Data!F148,IF(AND(Data!$N$19=6,Data!G148&lt;&gt;""),Data!G148,IF(AND(Data!$N$19=7,Data!H148&lt;&gt;""),Data!H148,IF(AND(Data!$N$19=8,Data!I148&lt;&gt;""),Data!I148,IF(AND(Data!$N$19=9,Data!J148&lt;&gt;""),Data!J148,IF(AND(Data!$N$19=10,Data!K148&lt;&gt;""),Data!K148,""))))))))))</f>
        <v/>
      </c>
    </row>
    <row r="153" spans="2:14" x14ac:dyDescent="0.15">
      <c r="B153" s="38" t="str">
        <f>IF(AND(Data!$N$15=1,Data!B149&lt;&gt;""),Data!B149,IF(AND(Data!$N$15=2,Data!C149&lt;&gt;""),Data!C149,IF(AND(Data!$N$15=3,Data!D149&lt;&gt;""),Data!D149,IF(AND(Data!$N$15=4,Data!E149&lt;&gt;""),Data!E149,IF(AND(Data!$N$15=5,Data!F149&lt;&gt;""),Data!F149,IF(AND(Data!$N$15=6,Data!G149&lt;&gt;""),Data!G149,IF(AND(Data!$N$15=7,Data!H149&lt;&gt;""),Data!H149,IF(AND(Data!$N$15=8,Data!I149&lt;&gt;""),Data!I149,IF(AND(Data!$N$15=9,Data!J149&lt;&gt;""),Data!J149,IF(AND(Data!$N$15=10,Data!K149&lt;&gt;""),Data!K149,""))))))))))</f>
        <v/>
      </c>
      <c r="C153" s="38" t="str">
        <f>IF(AND(Data!$N$19=1,Data!B149&lt;&gt;""),Data!B149,IF(AND(Data!$N$19=2,Data!C149&lt;&gt;""),Data!C149,IF(AND(Data!$N$19=3,Data!D149&lt;&gt;""),Data!D149,IF(AND(Data!$N$19=4,Data!E149&lt;&gt;""),Data!E149,IF(AND(Data!$N$19=5,Data!F149&lt;&gt;""),Data!F149,IF(AND(Data!$N$19=6,Data!G149&lt;&gt;""),Data!G149,IF(AND(Data!$N$19=7,Data!H149&lt;&gt;""),Data!H149,IF(AND(Data!$N$19=8,Data!I149&lt;&gt;""),Data!I149,IF(AND(Data!$N$19=9,Data!J149&lt;&gt;""),Data!J149,IF(AND(Data!$N$19=10,Data!K149&lt;&gt;""),Data!K149,""))))))))))</f>
        <v/>
      </c>
      <c r="N153" s="1"/>
    </row>
    <row r="154" spans="2:14" x14ac:dyDescent="0.15">
      <c r="B154" s="38" t="str">
        <f>IF(AND(Data!$N$15=1,Data!B150&lt;&gt;""),Data!B150,IF(AND(Data!$N$15=2,Data!C150&lt;&gt;""),Data!C150,IF(AND(Data!$N$15=3,Data!D150&lt;&gt;""),Data!D150,IF(AND(Data!$N$15=4,Data!E150&lt;&gt;""),Data!E150,IF(AND(Data!$N$15=5,Data!F150&lt;&gt;""),Data!F150,IF(AND(Data!$N$15=6,Data!G150&lt;&gt;""),Data!G150,IF(AND(Data!$N$15=7,Data!H150&lt;&gt;""),Data!H150,IF(AND(Data!$N$15=8,Data!I150&lt;&gt;""),Data!I150,IF(AND(Data!$N$15=9,Data!J150&lt;&gt;""),Data!J150,IF(AND(Data!$N$15=10,Data!K150&lt;&gt;""),Data!K150,""))))))))))</f>
        <v/>
      </c>
      <c r="C154" s="38" t="str">
        <f>IF(AND(Data!$N$19=1,Data!B150&lt;&gt;""),Data!B150,IF(AND(Data!$N$19=2,Data!C150&lt;&gt;""),Data!C150,IF(AND(Data!$N$19=3,Data!D150&lt;&gt;""),Data!D150,IF(AND(Data!$N$19=4,Data!E150&lt;&gt;""),Data!E150,IF(AND(Data!$N$19=5,Data!F150&lt;&gt;""),Data!F150,IF(AND(Data!$N$19=6,Data!G150&lt;&gt;""),Data!G150,IF(AND(Data!$N$19=7,Data!H150&lt;&gt;""),Data!H150,IF(AND(Data!$N$19=8,Data!I150&lt;&gt;""),Data!I150,IF(AND(Data!$N$19=9,Data!J150&lt;&gt;""),Data!J150,IF(AND(Data!$N$19=10,Data!K150&lt;&gt;""),Data!K150,""))))))))))</f>
        <v/>
      </c>
    </row>
    <row r="155" spans="2:14" x14ac:dyDescent="0.15">
      <c r="B155" s="38" t="str">
        <f>IF(AND(Data!$N$15=1,Data!B151&lt;&gt;""),Data!B151,IF(AND(Data!$N$15=2,Data!C151&lt;&gt;""),Data!C151,IF(AND(Data!$N$15=3,Data!D151&lt;&gt;""),Data!D151,IF(AND(Data!$N$15=4,Data!E151&lt;&gt;""),Data!E151,IF(AND(Data!$N$15=5,Data!F151&lt;&gt;""),Data!F151,IF(AND(Data!$N$15=6,Data!G151&lt;&gt;""),Data!G151,IF(AND(Data!$N$15=7,Data!H151&lt;&gt;""),Data!H151,IF(AND(Data!$N$15=8,Data!I151&lt;&gt;""),Data!I151,IF(AND(Data!$N$15=9,Data!J151&lt;&gt;""),Data!J151,IF(AND(Data!$N$15=10,Data!K151&lt;&gt;""),Data!K151,""))))))))))</f>
        <v/>
      </c>
      <c r="C155" s="38" t="str">
        <f>IF(AND(Data!$N$19=1,Data!B151&lt;&gt;""),Data!B151,IF(AND(Data!$N$19=2,Data!C151&lt;&gt;""),Data!C151,IF(AND(Data!$N$19=3,Data!D151&lt;&gt;""),Data!D151,IF(AND(Data!$N$19=4,Data!E151&lt;&gt;""),Data!E151,IF(AND(Data!$N$19=5,Data!F151&lt;&gt;""),Data!F151,IF(AND(Data!$N$19=6,Data!G151&lt;&gt;""),Data!G151,IF(AND(Data!$N$19=7,Data!H151&lt;&gt;""),Data!H151,IF(AND(Data!$N$19=8,Data!I151&lt;&gt;""),Data!I151,IF(AND(Data!$N$19=9,Data!J151&lt;&gt;""),Data!J151,IF(AND(Data!$N$19=10,Data!K151&lt;&gt;""),Data!K151,""))))))))))</f>
        <v/>
      </c>
    </row>
    <row r="156" spans="2:14" x14ac:dyDescent="0.15">
      <c r="B156" s="38" t="str">
        <f>IF(AND(Data!$N$15=1,Data!B152&lt;&gt;""),Data!B152,IF(AND(Data!$N$15=2,Data!C152&lt;&gt;""),Data!C152,IF(AND(Data!$N$15=3,Data!D152&lt;&gt;""),Data!D152,IF(AND(Data!$N$15=4,Data!E152&lt;&gt;""),Data!E152,IF(AND(Data!$N$15=5,Data!F152&lt;&gt;""),Data!F152,IF(AND(Data!$N$15=6,Data!G152&lt;&gt;""),Data!G152,IF(AND(Data!$N$15=7,Data!H152&lt;&gt;""),Data!H152,IF(AND(Data!$N$15=8,Data!I152&lt;&gt;""),Data!I152,IF(AND(Data!$N$15=9,Data!J152&lt;&gt;""),Data!J152,IF(AND(Data!$N$15=10,Data!K152&lt;&gt;""),Data!K152,""))))))))))</f>
        <v/>
      </c>
      <c r="C156" s="38" t="str">
        <f>IF(AND(Data!$N$19=1,Data!B152&lt;&gt;""),Data!B152,IF(AND(Data!$N$19=2,Data!C152&lt;&gt;""),Data!C152,IF(AND(Data!$N$19=3,Data!D152&lt;&gt;""),Data!D152,IF(AND(Data!$N$19=4,Data!E152&lt;&gt;""),Data!E152,IF(AND(Data!$N$19=5,Data!F152&lt;&gt;""),Data!F152,IF(AND(Data!$N$19=6,Data!G152&lt;&gt;""),Data!G152,IF(AND(Data!$N$19=7,Data!H152&lt;&gt;""),Data!H152,IF(AND(Data!$N$19=8,Data!I152&lt;&gt;""),Data!I152,IF(AND(Data!$N$19=9,Data!J152&lt;&gt;""),Data!J152,IF(AND(Data!$N$19=10,Data!K152&lt;&gt;""),Data!K152,""))))))))))</f>
        <v/>
      </c>
      <c r="N156" s="1"/>
    </row>
    <row r="157" spans="2:14" x14ac:dyDescent="0.15">
      <c r="B157" s="38" t="str">
        <f>IF(AND(Data!$N$15=1,Data!B153&lt;&gt;""),Data!B153,IF(AND(Data!$N$15=2,Data!C153&lt;&gt;""),Data!C153,IF(AND(Data!$N$15=3,Data!D153&lt;&gt;""),Data!D153,IF(AND(Data!$N$15=4,Data!E153&lt;&gt;""),Data!E153,IF(AND(Data!$N$15=5,Data!F153&lt;&gt;""),Data!F153,IF(AND(Data!$N$15=6,Data!G153&lt;&gt;""),Data!G153,IF(AND(Data!$N$15=7,Data!H153&lt;&gt;""),Data!H153,IF(AND(Data!$N$15=8,Data!I153&lt;&gt;""),Data!I153,IF(AND(Data!$N$15=9,Data!J153&lt;&gt;""),Data!J153,IF(AND(Data!$N$15=10,Data!K153&lt;&gt;""),Data!K153,""))))))))))</f>
        <v/>
      </c>
      <c r="C157" s="38" t="str">
        <f>IF(AND(Data!$N$19=1,Data!B153&lt;&gt;""),Data!B153,IF(AND(Data!$N$19=2,Data!C153&lt;&gt;""),Data!C153,IF(AND(Data!$N$19=3,Data!D153&lt;&gt;""),Data!D153,IF(AND(Data!$N$19=4,Data!E153&lt;&gt;""),Data!E153,IF(AND(Data!$N$19=5,Data!F153&lt;&gt;""),Data!F153,IF(AND(Data!$N$19=6,Data!G153&lt;&gt;""),Data!G153,IF(AND(Data!$N$19=7,Data!H153&lt;&gt;""),Data!H153,IF(AND(Data!$N$19=8,Data!I153&lt;&gt;""),Data!I153,IF(AND(Data!$N$19=9,Data!J153&lt;&gt;""),Data!J153,IF(AND(Data!$N$19=10,Data!K153&lt;&gt;""),Data!K153,""))))))))))</f>
        <v/>
      </c>
    </row>
    <row r="158" spans="2:14" x14ac:dyDescent="0.15">
      <c r="B158" s="38" t="str">
        <f>IF(AND(Data!$N$15=1,Data!B154&lt;&gt;""),Data!B154,IF(AND(Data!$N$15=2,Data!C154&lt;&gt;""),Data!C154,IF(AND(Data!$N$15=3,Data!D154&lt;&gt;""),Data!D154,IF(AND(Data!$N$15=4,Data!E154&lt;&gt;""),Data!E154,IF(AND(Data!$N$15=5,Data!F154&lt;&gt;""),Data!F154,IF(AND(Data!$N$15=6,Data!G154&lt;&gt;""),Data!G154,IF(AND(Data!$N$15=7,Data!H154&lt;&gt;""),Data!H154,IF(AND(Data!$N$15=8,Data!I154&lt;&gt;""),Data!I154,IF(AND(Data!$N$15=9,Data!J154&lt;&gt;""),Data!J154,IF(AND(Data!$N$15=10,Data!K154&lt;&gt;""),Data!K154,""))))))))))</f>
        <v/>
      </c>
      <c r="C158" s="38" t="str">
        <f>IF(AND(Data!$N$19=1,Data!B154&lt;&gt;""),Data!B154,IF(AND(Data!$N$19=2,Data!C154&lt;&gt;""),Data!C154,IF(AND(Data!$N$19=3,Data!D154&lt;&gt;""),Data!D154,IF(AND(Data!$N$19=4,Data!E154&lt;&gt;""),Data!E154,IF(AND(Data!$N$19=5,Data!F154&lt;&gt;""),Data!F154,IF(AND(Data!$N$19=6,Data!G154&lt;&gt;""),Data!G154,IF(AND(Data!$N$19=7,Data!H154&lt;&gt;""),Data!H154,IF(AND(Data!$N$19=8,Data!I154&lt;&gt;""),Data!I154,IF(AND(Data!$N$19=9,Data!J154&lt;&gt;""),Data!J154,IF(AND(Data!$N$19=10,Data!K154&lt;&gt;""),Data!K154,""))))))))))</f>
        <v/>
      </c>
    </row>
    <row r="159" spans="2:14" x14ac:dyDescent="0.15">
      <c r="B159" s="38" t="str">
        <f>IF(AND(Data!$N$15=1,Data!B155&lt;&gt;""),Data!B155,IF(AND(Data!$N$15=2,Data!C155&lt;&gt;""),Data!C155,IF(AND(Data!$N$15=3,Data!D155&lt;&gt;""),Data!D155,IF(AND(Data!$N$15=4,Data!E155&lt;&gt;""),Data!E155,IF(AND(Data!$N$15=5,Data!F155&lt;&gt;""),Data!F155,IF(AND(Data!$N$15=6,Data!G155&lt;&gt;""),Data!G155,IF(AND(Data!$N$15=7,Data!H155&lt;&gt;""),Data!H155,IF(AND(Data!$N$15=8,Data!I155&lt;&gt;""),Data!I155,IF(AND(Data!$N$15=9,Data!J155&lt;&gt;""),Data!J155,IF(AND(Data!$N$15=10,Data!K155&lt;&gt;""),Data!K155,""))))))))))</f>
        <v/>
      </c>
      <c r="C159" s="38" t="str">
        <f>IF(AND(Data!$N$19=1,Data!B155&lt;&gt;""),Data!B155,IF(AND(Data!$N$19=2,Data!C155&lt;&gt;""),Data!C155,IF(AND(Data!$N$19=3,Data!D155&lt;&gt;""),Data!D155,IF(AND(Data!$N$19=4,Data!E155&lt;&gt;""),Data!E155,IF(AND(Data!$N$19=5,Data!F155&lt;&gt;""),Data!F155,IF(AND(Data!$N$19=6,Data!G155&lt;&gt;""),Data!G155,IF(AND(Data!$N$19=7,Data!H155&lt;&gt;""),Data!H155,IF(AND(Data!$N$19=8,Data!I155&lt;&gt;""),Data!I155,IF(AND(Data!$N$19=9,Data!J155&lt;&gt;""),Data!J155,IF(AND(Data!$N$19=10,Data!K155&lt;&gt;""),Data!K155,""))))))))))</f>
        <v/>
      </c>
      <c r="N159" s="1"/>
    </row>
    <row r="160" spans="2:14" x14ac:dyDescent="0.15">
      <c r="B160" s="38" t="str">
        <f>IF(AND(Data!$N$15=1,Data!B156&lt;&gt;""),Data!B156,IF(AND(Data!$N$15=2,Data!C156&lt;&gt;""),Data!C156,IF(AND(Data!$N$15=3,Data!D156&lt;&gt;""),Data!D156,IF(AND(Data!$N$15=4,Data!E156&lt;&gt;""),Data!E156,IF(AND(Data!$N$15=5,Data!F156&lt;&gt;""),Data!F156,IF(AND(Data!$N$15=6,Data!G156&lt;&gt;""),Data!G156,IF(AND(Data!$N$15=7,Data!H156&lt;&gt;""),Data!H156,IF(AND(Data!$N$15=8,Data!I156&lt;&gt;""),Data!I156,IF(AND(Data!$N$15=9,Data!J156&lt;&gt;""),Data!J156,IF(AND(Data!$N$15=10,Data!K156&lt;&gt;""),Data!K156,""))))))))))</f>
        <v/>
      </c>
      <c r="C160" s="38" t="str">
        <f>IF(AND(Data!$N$19=1,Data!B156&lt;&gt;""),Data!B156,IF(AND(Data!$N$19=2,Data!C156&lt;&gt;""),Data!C156,IF(AND(Data!$N$19=3,Data!D156&lt;&gt;""),Data!D156,IF(AND(Data!$N$19=4,Data!E156&lt;&gt;""),Data!E156,IF(AND(Data!$N$19=5,Data!F156&lt;&gt;""),Data!F156,IF(AND(Data!$N$19=6,Data!G156&lt;&gt;""),Data!G156,IF(AND(Data!$N$19=7,Data!H156&lt;&gt;""),Data!H156,IF(AND(Data!$N$19=8,Data!I156&lt;&gt;""),Data!I156,IF(AND(Data!$N$19=9,Data!J156&lt;&gt;""),Data!J156,IF(AND(Data!$N$19=10,Data!K156&lt;&gt;""),Data!K156,""))))))))))</f>
        <v/>
      </c>
    </row>
    <row r="161" spans="2:14" x14ac:dyDescent="0.15">
      <c r="B161" s="38" t="str">
        <f>IF(AND(Data!$N$15=1,Data!B157&lt;&gt;""),Data!B157,IF(AND(Data!$N$15=2,Data!C157&lt;&gt;""),Data!C157,IF(AND(Data!$N$15=3,Data!D157&lt;&gt;""),Data!D157,IF(AND(Data!$N$15=4,Data!E157&lt;&gt;""),Data!E157,IF(AND(Data!$N$15=5,Data!F157&lt;&gt;""),Data!F157,IF(AND(Data!$N$15=6,Data!G157&lt;&gt;""),Data!G157,IF(AND(Data!$N$15=7,Data!H157&lt;&gt;""),Data!H157,IF(AND(Data!$N$15=8,Data!I157&lt;&gt;""),Data!I157,IF(AND(Data!$N$15=9,Data!J157&lt;&gt;""),Data!J157,IF(AND(Data!$N$15=10,Data!K157&lt;&gt;""),Data!K157,""))))))))))</f>
        <v/>
      </c>
      <c r="C161" s="38" t="str">
        <f>IF(AND(Data!$N$19=1,Data!B157&lt;&gt;""),Data!B157,IF(AND(Data!$N$19=2,Data!C157&lt;&gt;""),Data!C157,IF(AND(Data!$N$19=3,Data!D157&lt;&gt;""),Data!D157,IF(AND(Data!$N$19=4,Data!E157&lt;&gt;""),Data!E157,IF(AND(Data!$N$19=5,Data!F157&lt;&gt;""),Data!F157,IF(AND(Data!$N$19=6,Data!G157&lt;&gt;""),Data!G157,IF(AND(Data!$N$19=7,Data!H157&lt;&gt;""),Data!H157,IF(AND(Data!$N$19=8,Data!I157&lt;&gt;""),Data!I157,IF(AND(Data!$N$19=9,Data!J157&lt;&gt;""),Data!J157,IF(AND(Data!$N$19=10,Data!K157&lt;&gt;""),Data!K157,""))))))))))</f>
        <v/>
      </c>
    </row>
    <row r="162" spans="2:14" x14ac:dyDescent="0.15">
      <c r="B162" s="38" t="str">
        <f>IF(AND(Data!$N$15=1,Data!B158&lt;&gt;""),Data!B158,IF(AND(Data!$N$15=2,Data!C158&lt;&gt;""),Data!C158,IF(AND(Data!$N$15=3,Data!D158&lt;&gt;""),Data!D158,IF(AND(Data!$N$15=4,Data!E158&lt;&gt;""),Data!E158,IF(AND(Data!$N$15=5,Data!F158&lt;&gt;""),Data!F158,IF(AND(Data!$N$15=6,Data!G158&lt;&gt;""),Data!G158,IF(AND(Data!$N$15=7,Data!H158&lt;&gt;""),Data!H158,IF(AND(Data!$N$15=8,Data!I158&lt;&gt;""),Data!I158,IF(AND(Data!$N$15=9,Data!J158&lt;&gt;""),Data!J158,IF(AND(Data!$N$15=10,Data!K158&lt;&gt;""),Data!K158,""))))))))))</f>
        <v/>
      </c>
      <c r="C162" s="38" t="str">
        <f>IF(AND(Data!$N$19=1,Data!B158&lt;&gt;""),Data!B158,IF(AND(Data!$N$19=2,Data!C158&lt;&gt;""),Data!C158,IF(AND(Data!$N$19=3,Data!D158&lt;&gt;""),Data!D158,IF(AND(Data!$N$19=4,Data!E158&lt;&gt;""),Data!E158,IF(AND(Data!$N$19=5,Data!F158&lt;&gt;""),Data!F158,IF(AND(Data!$N$19=6,Data!G158&lt;&gt;""),Data!G158,IF(AND(Data!$N$19=7,Data!H158&lt;&gt;""),Data!H158,IF(AND(Data!$N$19=8,Data!I158&lt;&gt;""),Data!I158,IF(AND(Data!$N$19=9,Data!J158&lt;&gt;""),Data!J158,IF(AND(Data!$N$19=10,Data!K158&lt;&gt;""),Data!K158,""))))))))))</f>
        <v/>
      </c>
      <c r="N162" s="1"/>
    </row>
    <row r="163" spans="2:14" x14ac:dyDescent="0.15">
      <c r="B163" s="38" t="str">
        <f>IF(AND(Data!$N$15=1,Data!B159&lt;&gt;""),Data!B159,IF(AND(Data!$N$15=2,Data!C159&lt;&gt;""),Data!C159,IF(AND(Data!$N$15=3,Data!D159&lt;&gt;""),Data!D159,IF(AND(Data!$N$15=4,Data!E159&lt;&gt;""),Data!E159,IF(AND(Data!$N$15=5,Data!F159&lt;&gt;""),Data!F159,IF(AND(Data!$N$15=6,Data!G159&lt;&gt;""),Data!G159,IF(AND(Data!$N$15=7,Data!H159&lt;&gt;""),Data!H159,IF(AND(Data!$N$15=8,Data!I159&lt;&gt;""),Data!I159,IF(AND(Data!$N$15=9,Data!J159&lt;&gt;""),Data!J159,IF(AND(Data!$N$15=10,Data!K159&lt;&gt;""),Data!K159,""))))))))))</f>
        <v/>
      </c>
      <c r="C163" s="38" t="str">
        <f>IF(AND(Data!$N$19=1,Data!B159&lt;&gt;""),Data!B159,IF(AND(Data!$N$19=2,Data!C159&lt;&gt;""),Data!C159,IF(AND(Data!$N$19=3,Data!D159&lt;&gt;""),Data!D159,IF(AND(Data!$N$19=4,Data!E159&lt;&gt;""),Data!E159,IF(AND(Data!$N$19=5,Data!F159&lt;&gt;""),Data!F159,IF(AND(Data!$N$19=6,Data!G159&lt;&gt;""),Data!G159,IF(AND(Data!$N$19=7,Data!H159&lt;&gt;""),Data!H159,IF(AND(Data!$N$19=8,Data!I159&lt;&gt;""),Data!I159,IF(AND(Data!$N$19=9,Data!J159&lt;&gt;""),Data!J159,IF(AND(Data!$N$19=10,Data!K159&lt;&gt;""),Data!K159,""))))))))))</f>
        <v/>
      </c>
    </row>
    <row r="164" spans="2:14" x14ac:dyDescent="0.15">
      <c r="B164" s="38" t="str">
        <f>IF(AND(Data!$N$15=1,Data!B160&lt;&gt;""),Data!B160,IF(AND(Data!$N$15=2,Data!C160&lt;&gt;""),Data!C160,IF(AND(Data!$N$15=3,Data!D160&lt;&gt;""),Data!D160,IF(AND(Data!$N$15=4,Data!E160&lt;&gt;""),Data!E160,IF(AND(Data!$N$15=5,Data!F160&lt;&gt;""),Data!F160,IF(AND(Data!$N$15=6,Data!G160&lt;&gt;""),Data!G160,IF(AND(Data!$N$15=7,Data!H160&lt;&gt;""),Data!H160,IF(AND(Data!$N$15=8,Data!I160&lt;&gt;""),Data!I160,IF(AND(Data!$N$15=9,Data!J160&lt;&gt;""),Data!J160,IF(AND(Data!$N$15=10,Data!K160&lt;&gt;""),Data!K160,""))))))))))</f>
        <v/>
      </c>
      <c r="C164" s="38" t="str">
        <f>IF(AND(Data!$N$19=1,Data!B160&lt;&gt;""),Data!B160,IF(AND(Data!$N$19=2,Data!C160&lt;&gt;""),Data!C160,IF(AND(Data!$N$19=3,Data!D160&lt;&gt;""),Data!D160,IF(AND(Data!$N$19=4,Data!E160&lt;&gt;""),Data!E160,IF(AND(Data!$N$19=5,Data!F160&lt;&gt;""),Data!F160,IF(AND(Data!$N$19=6,Data!G160&lt;&gt;""),Data!G160,IF(AND(Data!$N$19=7,Data!H160&lt;&gt;""),Data!H160,IF(AND(Data!$N$19=8,Data!I160&lt;&gt;""),Data!I160,IF(AND(Data!$N$19=9,Data!J160&lt;&gt;""),Data!J160,IF(AND(Data!$N$19=10,Data!K160&lt;&gt;""),Data!K160,""))))))))))</f>
        <v/>
      </c>
    </row>
    <row r="165" spans="2:14" x14ac:dyDescent="0.15">
      <c r="B165" s="38" t="str">
        <f>IF(AND(Data!$N$15=1,Data!B161&lt;&gt;""),Data!B161,IF(AND(Data!$N$15=2,Data!C161&lt;&gt;""),Data!C161,IF(AND(Data!$N$15=3,Data!D161&lt;&gt;""),Data!D161,IF(AND(Data!$N$15=4,Data!E161&lt;&gt;""),Data!E161,IF(AND(Data!$N$15=5,Data!F161&lt;&gt;""),Data!F161,IF(AND(Data!$N$15=6,Data!G161&lt;&gt;""),Data!G161,IF(AND(Data!$N$15=7,Data!H161&lt;&gt;""),Data!H161,IF(AND(Data!$N$15=8,Data!I161&lt;&gt;""),Data!I161,IF(AND(Data!$N$15=9,Data!J161&lt;&gt;""),Data!J161,IF(AND(Data!$N$15=10,Data!K161&lt;&gt;""),Data!K161,""))))))))))</f>
        <v/>
      </c>
      <c r="C165" s="38" t="str">
        <f>IF(AND(Data!$N$19=1,Data!B161&lt;&gt;""),Data!B161,IF(AND(Data!$N$19=2,Data!C161&lt;&gt;""),Data!C161,IF(AND(Data!$N$19=3,Data!D161&lt;&gt;""),Data!D161,IF(AND(Data!$N$19=4,Data!E161&lt;&gt;""),Data!E161,IF(AND(Data!$N$19=5,Data!F161&lt;&gt;""),Data!F161,IF(AND(Data!$N$19=6,Data!G161&lt;&gt;""),Data!G161,IF(AND(Data!$N$19=7,Data!H161&lt;&gt;""),Data!H161,IF(AND(Data!$N$19=8,Data!I161&lt;&gt;""),Data!I161,IF(AND(Data!$N$19=9,Data!J161&lt;&gt;""),Data!J161,IF(AND(Data!$N$19=10,Data!K161&lt;&gt;""),Data!K161,""))))))))))</f>
        <v/>
      </c>
      <c r="N165" s="1"/>
    </row>
    <row r="166" spans="2:14" x14ac:dyDescent="0.15">
      <c r="B166" s="38" t="str">
        <f>IF(AND(Data!$N$15=1,Data!B162&lt;&gt;""),Data!B162,IF(AND(Data!$N$15=2,Data!C162&lt;&gt;""),Data!C162,IF(AND(Data!$N$15=3,Data!D162&lt;&gt;""),Data!D162,IF(AND(Data!$N$15=4,Data!E162&lt;&gt;""),Data!E162,IF(AND(Data!$N$15=5,Data!F162&lt;&gt;""),Data!F162,IF(AND(Data!$N$15=6,Data!G162&lt;&gt;""),Data!G162,IF(AND(Data!$N$15=7,Data!H162&lt;&gt;""),Data!H162,IF(AND(Data!$N$15=8,Data!I162&lt;&gt;""),Data!I162,IF(AND(Data!$N$15=9,Data!J162&lt;&gt;""),Data!J162,IF(AND(Data!$N$15=10,Data!K162&lt;&gt;""),Data!K162,""))))))))))</f>
        <v/>
      </c>
      <c r="C166" s="38" t="str">
        <f>IF(AND(Data!$N$19=1,Data!B162&lt;&gt;""),Data!B162,IF(AND(Data!$N$19=2,Data!C162&lt;&gt;""),Data!C162,IF(AND(Data!$N$19=3,Data!D162&lt;&gt;""),Data!D162,IF(AND(Data!$N$19=4,Data!E162&lt;&gt;""),Data!E162,IF(AND(Data!$N$19=5,Data!F162&lt;&gt;""),Data!F162,IF(AND(Data!$N$19=6,Data!G162&lt;&gt;""),Data!G162,IF(AND(Data!$N$19=7,Data!H162&lt;&gt;""),Data!H162,IF(AND(Data!$N$19=8,Data!I162&lt;&gt;""),Data!I162,IF(AND(Data!$N$19=9,Data!J162&lt;&gt;""),Data!J162,IF(AND(Data!$N$19=10,Data!K162&lt;&gt;""),Data!K162,""))))))))))</f>
        <v/>
      </c>
    </row>
    <row r="167" spans="2:14" x14ac:dyDescent="0.15">
      <c r="B167" s="38" t="str">
        <f>IF(AND(Data!$N$15=1,Data!B163&lt;&gt;""),Data!B163,IF(AND(Data!$N$15=2,Data!C163&lt;&gt;""),Data!C163,IF(AND(Data!$N$15=3,Data!D163&lt;&gt;""),Data!D163,IF(AND(Data!$N$15=4,Data!E163&lt;&gt;""),Data!E163,IF(AND(Data!$N$15=5,Data!F163&lt;&gt;""),Data!F163,IF(AND(Data!$N$15=6,Data!G163&lt;&gt;""),Data!G163,IF(AND(Data!$N$15=7,Data!H163&lt;&gt;""),Data!H163,IF(AND(Data!$N$15=8,Data!I163&lt;&gt;""),Data!I163,IF(AND(Data!$N$15=9,Data!J163&lt;&gt;""),Data!J163,IF(AND(Data!$N$15=10,Data!K163&lt;&gt;""),Data!K163,""))))))))))</f>
        <v/>
      </c>
      <c r="C167" s="38" t="str">
        <f>IF(AND(Data!$N$19=1,Data!B163&lt;&gt;""),Data!B163,IF(AND(Data!$N$19=2,Data!C163&lt;&gt;""),Data!C163,IF(AND(Data!$N$19=3,Data!D163&lt;&gt;""),Data!D163,IF(AND(Data!$N$19=4,Data!E163&lt;&gt;""),Data!E163,IF(AND(Data!$N$19=5,Data!F163&lt;&gt;""),Data!F163,IF(AND(Data!$N$19=6,Data!G163&lt;&gt;""),Data!G163,IF(AND(Data!$N$19=7,Data!H163&lt;&gt;""),Data!H163,IF(AND(Data!$N$19=8,Data!I163&lt;&gt;""),Data!I163,IF(AND(Data!$N$19=9,Data!J163&lt;&gt;""),Data!J163,IF(AND(Data!$N$19=10,Data!K163&lt;&gt;""),Data!K163,""))))))))))</f>
        <v/>
      </c>
    </row>
    <row r="168" spans="2:14" x14ac:dyDescent="0.15">
      <c r="B168" s="38" t="str">
        <f>IF(AND(Data!$N$15=1,Data!B164&lt;&gt;""),Data!B164,IF(AND(Data!$N$15=2,Data!C164&lt;&gt;""),Data!C164,IF(AND(Data!$N$15=3,Data!D164&lt;&gt;""),Data!D164,IF(AND(Data!$N$15=4,Data!E164&lt;&gt;""),Data!E164,IF(AND(Data!$N$15=5,Data!F164&lt;&gt;""),Data!F164,IF(AND(Data!$N$15=6,Data!G164&lt;&gt;""),Data!G164,IF(AND(Data!$N$15=7,Data!H164&lt;&gt;""),Data!H164,IF(AND(Data!$N$15=8,Data!I164&lt;&gt;""),Data!I164,IF(AND(Data!$N$15=9,Data!J164&lt;&gt;""),Data!J164,IF(AND(Data!$N$15=10,Data!K164&lt;&gt;""),Data!K164,""))))))))))</f>
        <v/>
      </c>
      <c r="C168" s="38" t="str">
        <f>IF(AND(Data!$N$19=1,Data!B164&lt;&gt;""),Data!B164,IF(AND(Data!$N$19=2,Data!C164&lt;&gt;""),Data!C164,IF(AND(Data!$N$19=3,Data!D164&lt;&gt;""),Data!D164,IF(AND(Data!$N$19=4,Data!E164&lt;&gt;""),Data!E164,IF(AND(Data!$N$19=5,Data!F164&lt;&gt;""),Data!F164,IF(AND(Data!$N$19=6,Data!G164&lt;&gt;""),Data!G164,IF(AND(Data!$N$19=7,Data!H164&lt;&gt;""),Data!H164,IF(AND(Data!$N$19=8,Data!I164&lt;&gt;""),Data!I164,IF(AND(Data!$N$19=9,Data!J164&lt;&gt;""),Data!J164,IF(AND(Data!$N$19=10,Data!K164&lt;&gt;""),Data!K164,""))))))))))</f>
        <v/>
      </c>
      <c r="N168" s="1"/>
    </row>
    <row r="169" spans="2:14" x14ac:dyDescent="0.15">
      <c r="B169" s="38" t="str">
        <f>IF(AND(Data!$N$15=1,Data!B165&lt;&gt;""),Data!B165,IF(AND(Data!$N$15=2,Data!C165&lt;&gt;""),Data!C165,IF(AND(Data!$N$15=3,Data!D165&lt;&gt;""),Data!D165,IF(AND(Data!$N$15=4,Data!E165&lt;&gt;""),Data!E165,IF(AND(Data!$N$15=5,Data!F165&lt;&gt;""),Data!F165,IF(AND(Data!$N$15=6,Data!G165&lt;&gt;""),Data!G165,IF(AND(Data!$N$15=7,Data!H165&lt;&gt;""),Data!H165,IF(AND(Data!$N$15=8,Data!I165&lt;&gt;""),Data!I165,IF(AND(Data!$N$15=9,Data!J165&lt;&gt;""),Data!J165,IF(AND(Data!$N$15=10,Data!K165&lt;&gt;""),Data!K165,""))))))))))</f>
        <v/>
      </c>
      <c r="C169" s="38" t="str">
        <f>IF(AND(Data!$N$19=1,Data!B165&lt;&gt;""),Data!B165,IF(AND(Data!$N$19=2,Data!C165&lt;&gt;""),Data!C165,IF(AND(Data!$N$19=3,Data!D165&lt;&gt;""),Data!D165,IF(AND(Data!$N$19=4,Data!E165&lt;&gt;""),Data!E165,IF(AND(Data!$N$19=5,Data!F165&lt;&gt;""),Data!F165,IF(AND(Data!$N$19=6,Data!G165&lt;&gt;""),Data!G165,IF(AND(Data!$N$19=7,Data!H165&lt;&gt;""),Data!H165,IF(AND(Data!$N$19=8,Data!I165&lt;&gt;""),Data!I165,IF(AND(Data!$N$19=9,Data!J165&lt;&gt;""),Data!J165,IF(AND(Data!$N$19=10,Data!K165&lt;&gt;""),Data!K165,""))))))))))</f>
        <v/>
      </c>
    </row>
    <row r="170" spans="2:14" x14ac:dyDescent="0.15">
      <c r="B170" s="38" t="str">
        <f>IF(AND(Data!$N$15=1,Data!B166&lt;&gt;""),Data!B166,IF(AND(Data!$N$15=2,Data!C166&lt;&gt;""),Data!C166,IF(AND(Data!$N$15=3,Data!D166&lt;&gt;""),Data!D166,IF(AND(Data!$N$15=4,Data!E166&lt;&gt;""),Data!E166,IF(AND(Data!$N$15=5,Data!F166&lt;&gt;""),Data!F166,IF(AND(Data!$N$15=6,Data!G166&lt;&gt;""),Data!G166,IF(AND(Data!$N$15=7,Data!H166&lt;&gt;""),Data!H166,IF(AND(Data!$N$15=8,Data!I166&lt;&gt;""),Data!I166,IF(AND(Data!$N$15=9,Data!J166&lt;&gt;""),Data!J166,IF(AND(Data!$N$15=10,Data!K166&lt;&gt;""),Data!K166,""))))))))))</f>
        <v/>
      </c>
      <c r="C170" s="38" t="str">
        <f>IF(AND(Data!$N$19=1,Data!B166&lt;&gt;""),Data!B166,IF(AND(Data!$N$19=2,Data!C166&lt;&gt;""),Data!C166,IF(AND(Data!$N$19=3,Data!D166&lt;&gt;""),Data!D166,IF(AND(Data!$N$19=4,Data!E166&lt;&gt;""),Data!E166,IF(AND(Data!$N$19=5,Data!F166&lt;&gt;""),Data!F166,IF(AND(Data!$N$19=6,Data!G166&lt;&gt;""),Data!G166,IF(AND(Data!$N$19=7,Data!H166&lt;&gt;""),Data!H166,IF(AND(Data!$N$19=8,Data!I166&lt;&gt;""),Data!I166,IF(AND(Data!$N$19=9,Data!J166&lt;&gt;""),Data!J166,IF(AND(Data!$N$19=10,Data!K166&lt;&gt;""),Data!K166,""))))))))))</f>
        <v/>
      </c>
    </row>
    <row r="171" spans="2:14" x14ac:dyDescent="0.15">
      <c r="B171" s="38" t="str">
        <f>IF(AND(Data!$N$15=1,Data!B167&lt;&gt;""),Data!B167,IF(AND(Data!$N$15=2,Data!C167&lt;&gt;""),Data!C167,IF(AND(Data!$N$15=3,Data!D167&lt;&gt;""),Data!D167,IF(AND(Data!$N$15=4,Data!E167&lt;&gt;""),Data!E167,IF(AND(Data!$N$15=5,Data!F167&lt;&gt;""),Data!F167,IF(AND(Data!$N$15=6,Data!G167&lt;&gt;""),Data!G167,IF(AND(Data!$N$15=7,Data!H167&lt;&gt;""),Data!H167,IF(AND(Data!$N$15=8,Data!I167&lt;&gt;""),Data!I167,IF(AND(Data!$N$15=9,Data!J167&lt;&gt;""),Data!J167,IF(AND(Data!$N$15=10,Data!K167&lt;&gt;""),Data!K167,""))))))))))</f>
        <v/>
      </c>
      <c r="C171" s="38" t="str">
        <f>IF(AND(Data!$N$19=1,Data!B167&lt;&gt;""),Data!B167,IF(AND(Data!$N$19=2,Data!C167&lt;&gt;""),Data!C167,IF(AND(Data!$N$19=3,Data!D167&lt;&gt;""),Data!D167,IF(AND(Data!$N$19=4,Data!E167&lt;&gt;""),Data!E167,IF(AND(Data!$N$19=5,Data!F167&lt;&gt;""),Data!F167,IF(AND(Data!$N$19=6,Data!G167&lt;&gt;""),Data!G167,IF(AND(Data!$N$19=7,Data!H167&lt;&gt;""),Data!H167,IF(AND(Data!$N$19=8,Data!I167&lt;&gt;""),Data!I167,IF(AND(Data!$N$19=9,Data!J167&lt;&gt;""),Data!J167,IF(AND(Data!$N$19=10,Data!K167&lt;&gt;""),Data!K167,""))))))))))</f>
        <v/>
      </c>
      <c r="N171" s="1"/>
    </row>
    <row r="172" spans="2:14" x14ac:dyDescent="0.15">
      <c r="B172" s="38" t="str">
        <f>IF(AND(Data!$N$15=1,Data!B168&lt;&gt;""),Data!B168,IF(AND(Data!$N$15=2,Data!C168&lt;&gt;""),Data!C168,IF(AND(Data!$N$15=3,Data!D168&lt;&gt;""),Data!D168,IF(AND(Data!$N$15=4,Data!E168&lt;&gt;""),Data!E168,IF(AND(Data!$N$15=5,Data!F168&lt;&gt;""),Data!F168,IF(AND(Data!$N$15=6,Data!G168&lt;&gt;""),Data!G168,IF(AND(Data!$N$15=7,Data!H168&lt;&gt;""),Data!H168,IF(AND(Data!$N$15=8,Data!I168&lt;&gt;""),Data!I168,IF(AND(Data!$N$15=9,Data!J168&lt;&gt;""),Data!J168,IF(AND(Data!$N$15=10,Data!K168&lt;&gt;""),Data!K168,""))))))))))</f>
        <v/>
      </c>
      <c r="C172" s="38" t="str">
        <f>IF(AND(Data!$N$19=1,Data!B168&lt;&gt;""),Data!B168,IF(AND(Data!$N$19=2,Data!C168&lt;&gt;""),Data!C168,IF(AND(Data!$N$19=3,Data!D168&lt;&gt;""),Data!D168,IF(AND(Data!$N$19=4,Data!E168&lt;&gt;""),Data!E168,IF(AND(Data!$N$19=5,Data!F168&lt;&gt;""),Data!F168,IF(AND(Data!$N$19=6,Data!G168&lt;&gt;""),Data!G168,IF(AND(Data!$N$19=7,Data!H168&lt;&gt;""),Data!H168,IF(AND(Data!$N$19=8,Data!I168&lt;&gt;""),Data!I168,IF(AND(Data!$N$19=9,Data!J168&lt;&gt;""),Data!J168,IF(AND(Data!$N$19=10,Data!K168&lt;&gt;""),Data!K168,""))))))))))</f>
        <v/>
      </c>
    </row>
    <row r="173" spans="2:14" x14ac:dyDescent="0.15">
      <c r="B173" s="38" t="str">
        <f>IF(AND(Data!$N$15=1,Data!B169&lt;&gt;""),Data!B169,IF(AND(Data!$N$15=2,Data!C169&lt;&gt;""),Data!C169,IF(AND(Data!$N$15=3,Data!D169&lt;&gt;""),Data!D169,IF(AND(Data!$N$15=4,Data!E169&lt;&gt;""),Data!E169,IF(AND(Data!$N$15=5,Data!F169&lt;&gt;""),Data!F169,IF(AND(Data!$N$15=6,Data!G169&lt;&gt;""),Data!G169,IF(AND(Data!$N$15=7,Data!H169&lt;&gt;""),Data!H169,IF(AND(Data!$N$15=8,Data!I169&lt;&gt;""),Data!I169,IF(AND(Data!$N$15=9,Data!J169&lt;&gt;""),Data!J169,IF(AND(Data!$N$15=10,Data!K169&lt;&gt;""),Data!K169,""))))))))))</f>
        <v/>
      </c>
      <c r="C173" s="38" t="str">
        <f>IF(AND(Data!$N$19=1,Data!B169&lt;&gt;""),Data!B169,IF(AND(Data!$N$19=2,Data!C169&lt;&gt;""),Data!C169,IF(AND(Data!$N$19=3,Data!D169&lt;&gt;""),Data!D169,IF(AND(Data!$N$19=4,Data!E169&lt;&gt;""),Data!E169,IF(AND(Data!$N$19=5,Data!F169&lt;&gt;""),Data!F169,IF(AND(Data!$N$19=6,Data!G169&lt;&gt;""),Data!G169,IF(AND(Data!$N$19=7,Data!H169&lt;&gt;""),Data!H169,IF(AND(Data!$N$19=8,Data!I169&lt;&gt;""),Data!I169,IF(AND(Data!$N$19=9,Data!J169&lt;&gt;""),Data!J169,IF(AND(Data!$N$19=10,Data!K169&lt;&gt;""),Data!K169,""))))))))))</f>
        <v/>
      </c>
    </row>
    <row r="174" spans="2:14" x14ac:dyDescent="0.15">
      <c r="B174" s="38" t="str">
        <f>IF(AND(Data!$N$15=1,Data!B170&lt;&gt;""),Data!B170,IF(AND(Data!$N$15=2,Data!C170&lt;&gt;""),Data!C170,IF(AND(Data!$N$15=3,Data!D170&lt;&gt;""),Data!D170,IF(AND(Data!$N$15=4,Data!E170&lt;&gt;""),Data!E170,IF(AND(Data!$N$15=5,Data!F170&lt;&gt;""),Data!F170,IF(AND(Data!$N$15=6,Data!G170&lt;&gt;""),Data!G170,IF(AND(Data!$N$15=7,Data!H170&lt;&gt;""),Data!H170,IF(AND(Data!$N$15=8,Data!I170&lt;&gt;""),Data!I170,IF(AND(Data!$N$15=9,Data!J170&lt;&gt;""),Data!J170,IF(AND(Data!$N$15=10,Data!K170&lt;&gt;""),Data!K170,""))))))))))</f>
        <v/>
      </c>
      <c r="C174" s="38" t="str">
        <f>IF(AND(Data!$N$19=1,Data!B170&lt;&gt;""),Data!B170,IF(AND(Data!$N$19=2,Data!C170&lt;&gt;""),Data!C170,IF(AND(Data!$N$19=3,Data!D170&lt;&gt;""),Data!D170,IF(AND(Data!$N$19=4,Data!E170&lt;&gt;""),Data!E170,IF(AND(Data!$N$19=5,Data!F170&lt;&gt;""),Data!F170,IF(AND(Data!$N$19=6,Data!G170&lt;&gt;""),Data!G170,IF(AND(Data!$N$19=7,Data!H170&lt;&gt;""),Data!H170,IF(AND(Data!$N$19=8,Data!I170&lt;&gt;""),Data!I170,IF(AND(Data!$N$19=9,Data!J170&lt;&gt;""),Data!J170,IF(AND(Data!$N$19=10,Data!K170&lt;&gt;""),Data!K170,""))))))))))</f>
        <v/>
      </c>
      <c r="N174" s="1"/>
    </row>
    <row r="175" spans="2:14" x14ac:dyDescent="0.15">
      <c r="B175" s="38" t="str">
        <f>IF(AND(Data!$N$15=1,Data!B171&lt;&gt;""),Data!B171,IF(AND(Data!$N$15=2,Data!C171&lt;&gt;""),Data!C171,IF(AND(Data!$N$15=3,Data!D171&lt;&gt;""),Data!D171,IF(AND(Data!$N$15=4,Data!E171&lt;&gt;""),Data!E171,IF(AND(Data!$N$15=5,Data!F171&lt;&gt;""),Data!F171,IF(AND(Data!$N$15=6,Data!G171&lt;&gt;""),Data!G171,IF(AND(Data!$N$15=7,Data!H171&lt;&gt;""),Data!H171,IF(AND(Data!$N$15=8,Data!I171&lt;&gt;""),Data!I171,IF(AND(Data!$N$15=9,Data!J171&lt;&gt;""),Data!J171,IF(AND(Data!$N$15=10,Data!K171&lt;&gt;""),Data!K171,""))))))))))</f>
        <v/>
      </c>
      <c r="C175" s="38" t="str">
        <f>IF(AND(Data!$N$19=1,Data!B171&lt;&gt;""),Data!B171,IF(AND(Data!$N$19=2,Data!C171&lt;&gt;""),Data!C171,IF(AND(Data!$N$19=3,Data!D171&lt;&gt;""),Data!D171,IF(AND(Data!$N$19=4,Data!E171&lt;&gt;""),Data!E171,IF(AND(Data!$N$19=5,Data!F171&lt;&gt;""),Data!F171,IF(AND(Data!$N$19=6,Data!G171&lt;&gt;""),Data!G171,IF(AND(Data!$N$19=7,Data!H171&lt;&gt;""),Data!H171,IF(AND(Data!$N$19=8,Data!I171&lt;&gt;""),Data!I171,IF(AND(Data!$N$19=9,Data!J171&lt;&gt;""),Data!J171,IF(AND(Data!$N$19=10,Data!K171&lt;&gt;""),Data!K171,""))))))))))</f>
        <v/>
      </c>
    </row>
    <row r="176" spans="2:14" x14ac:dyDescent="0.15">
      <c r="B176" s="38" t="str">
        <f>IF(AND(Data!$N$15=1,Data!B172&lt;&gt;""),Data!B172,IF(AND(Data!$N$15=2,Data!C172&lt;&gt;""),Data!C172,IF(AND(Data!$N$15=3,Data!D172&lt;&gt;""),Data!D172,IF(AND(Data!$N$15=4,Data!E172&lt;&gt;""),Data!E172,IF(AND(Data!$N$15=5,Data!F172&lt;&gt;""),Data!F172,IF(AND(Data!$N$15=6,Data!G172&lt;&gt;""),Data!G172,IF(AND(Data!$N$15=7,Data!H172&lt;&gt;""),Data!H172,IF(AND(Data!$N$15=8,Data!I172&lt;&gt;""),Data!I172,IF(AND(Data!$N$15=9,Data!J172&lt;&gt;""),Data!J172,IF(AND(Data!$N$15=10,Data!K172&lt;&gt;""),Data!K172,""))))))))))</f>
        <v/>
      </c>
      <c r="C176" s="38" t="str">
        <f>IF(AND(Data!$N$19=1,Data!B172&lt;&gt;""),Data!B172,IF(AND(Data!$N$19=2,Data!C172&lt;&gt;""),Data!C172,IF(AND(Data!$N$19=3,Data!D172&lt;&gt;""),Data!D172,IF(AND(Data!$N$19=4,Data!E172&lt;&gt;""),Data!E172,IF(AND(Data!$N$19=5,Data!F172&lt;&gt;""),Data!F172,IF(AND(Data!$N$19=6,Data!G172&lt;&gt;""),Data!G172,IF(AND(Data!$N$19=7,Data!H172&lt;&gt;""),Data!H172,IF(AND(Data!$N$19=8,Data!I172&lt;&gt;""),Data!I172,IF(AND(Data!$N$19=9,Data!J172&lt;&gt;""),Data!J172,IF(AND(Data!$N$19=10,Data!K172&lt;&gt;""),Data!K172,""))))))))))</f>
        <v/>
      </c>
    </row>
    <row r="177" spans="2:14" x14ac:dyDescent="0.15">
      <c r="B177" s="38" t="str">
        <f>IF(AND(Data!$N$15=1,Data!B173&lt;&gt;""),Data!B173,IF(AND(Data!$N$15=2,Data!C173&lt;&gt;""),Data!C173,IF(AND(Data!$N$15=3,Data!D173&lt;&gt;""),Data!D173,IF(AND(Data!$N$15=4,Data!E173&lt;&gt;""),Data!E173,IF(AND(Data!$N$15=5,Data!F173&lt;&gt;""),Data!F173,IF(AND(Data!$N$15=6,Data!G173&lt;&gt;""),Data!G173,IF(AND(Data!$N$15=7,Data!H173&lt;&gt;""),Data!H173,IF(AND(Data!$N$15=8,Data!I173&lt;&gt;""),Data!I173,IF(AND(Data!$N$15=9,Data!J173&lt;&gt;""),Data!J173,IF(AND(Data!$N$15=10,Data!K173&lt;&gt;""),Data!K173,""))))))))))</f>
        <v/>
      </c>
      <c r="C177" s="38" t="str">
        <f>IF(AND(Data!$N$19=1,Data!B173&lt;&gt;""),Data!B173,IF(AND(Data!$N$19=2,Data!C173&lt;&gt;""),Data!C173,IF(AND(Data!$N$19=3,Data!D173&lt;&gt;""),Data!D173,IF(AND(Data!$N$19=4,Data!E173&lt;&gt;""),Data!E173,IF(AND(Data!$N$19=5,Data!F173&lt;&gt;""),Data!F173,IF(AND(Data!$N$19=6,Data!G173&lt;&gt;""),Data!G173,IF(AND(Data!$N$19=7,Data!H173&lt;&gt;""),Data!H173,IF(AND(Data!$N$19=8,Data!I173&lt;&gt;""),Data!I173,IF(AND(Data!$N$19=9,Data!J173&lt;&gt;""),Data!J173,IF(AND(Data!$N$19=10,Data!K173&lt;&gt;""),Data!K173,""))))))))))</f>
        <v/>
      </c>
      <c r="N177" s="1"/>
    </row>
    <row r="178" spans="2:14" x14ac:dyDescent="0.15">
      <c r="B178" s="38" t="str">
        <f>IF(AND(Data!$N$15=1,Data!B174&lt;&gt;""),Data!B174,IF(AND(Data!$N$15=2,Data!C174&lt;&gt;""),Data!C174,IF(AND(Data!$N$15=3,Data!D174&lt;&gt;""),Data!D174,IF(AND(Data!$N$15=4,Data!E174&lt;&gt;""),Data!E174,IF(AND(Data!$N$15=5,Data!F174&lt;&gt;""),Data!F174,IF(AND(Data!$N$15=6,Data!G174&lt;&gt;""),Data!G174,IF(AND(Data!$N$15=7,Data!H174&lt;&gt;""),Data!H174,IF(AND(Data!$N$15=8,Data!I174&lt;&gt;""),Data!I174,IF(AND(Data!$N$15=9,Data!J174&lt;&gt;""),Data!J174,IF(AND(Data!$N$15=10,Data!K174&lt;&gt;""),Data!K174,""))))))))))</f>
        <v/>
      </c>
      <c r="C178" s="38" t="str">
        <f>IF(AND(Data!$N$19=1,Data!B174&lt;&gt;""),Data!B174,IF(AND(Data!$N$19=2,Data!C174&lt;&gt;""),Data!C174,IF(AND(Data!$N$19=3,Data!D174&lt;&gt;""),Data!D174,IF(AND(Data!$N$19=4,Data!E174&lt;&gt;""),Data!E174,IF(AND(Data!$N$19=5,Data!F174&lt;&gt;""),Data!F174,IF(AND(Data!$N$19=6,Data!G174&lt;&gt;""),Data!G174,IF(AND(Data!$N$19=7,Data!H174&lt;&gt;""),Data!H174,IF(AND(Data!$N$19=8,Data!I174&lt;&gt;""),Data!I174,IF(AND(Data!$N$19=9,Data!J174&lt;&gt;""),Data!J174,IF(AND(Data!$N$19=10,Data!K174&lt;&gt;""),Data!K174,""))))))))))</f>
        <v/>
      </c>
    </row>
    <row r="179" spans="2:14" x14ac:dyDescent="0.15">
      <c r="B179" s="38" t="str">
        <f>IF(AND(Data!$N$15=1,Data!B175&lt;&gt;""),Data!B175,IF(AND(Data!$N$15=2,Data!C175&lt;&gt;""),Data!C175,IF(AND(Data!$N$15=3,Data!D175&lt;&gt;""),Data!D175,IF(AND(Data!$N$15=4,Data!E175&lt;&gt;""),Data!E175,IF(AND(Data!$N$15=5,Data!F175&lt;&gt;""),Data!F175,IF(AND(Data!$N$15=6,Data!G175&lt;&gt;""),Data!G175,IF(AND(Data!$N$15=7,Data!H175&lt;&gt;""),Data!H175,IF(AND(Data!$N$15=8,Data!I175&lt;&gt;""),Data!I175,IF(AND(Data!$N$15=9,Data!J175&lt;&gt;""),Data!J175,IF(AND(Data!$N$15=10,Data!K175&lt;&gt;""),Data!K175,""))))))))))</f>
        <v/>
      </c>
      <c r="C179" s="38" t="str">
        <f>IF(AND(Data!$N$19=1,Data!B175&lt;&gt;""),Data!B175,IF(AND(Data!$N$19=2,Data!C175&lt;&gt;""),Data!C175,IF(AND(Data!$N$19=3,Data!D175&lt;&gt;""),Data!D175,IF(AND(Data!$N$19=4,Data!E175&lt;&gt;""),Data!E175,IF(AND(Data!$N$19=5,Data!F175&lt;&gt;""),Data!F175,IF(AND(Data!$N$19=6,Data!G175&lt;&gt;""),Data!G175,IF(AND(Data!$N$19=7,Data!H175&lt;&gt;""),Data!H175,IF(AND(Data!$N$19=8,Data!I175&lt;&gt;""),Data!I175,IF(AND(Data!$N$19=9,Data!J175&lt;&gt;""),Data!J175,IF(AND(Data!$N$19=10,Data!K175&lt;&gt;""),Data!K175,""))))))))))</f>
        <v/>
      </c>
    </row>
    <row r="180" spans="2:14" x14ac:dyDescent="0.15">
      <c r="B180" s="38" t="str">
        <f>IF(AND(Data!$N$15=1,Data!B176&lt;&gt;""),Data!B176,IF(AND(Data!$N$15=2,Data!C176&lt;&gt;""),Data!C176,IF(AND(Data!$N$15=3,Data!D176&lt;&gt;""),Data!D176,IF(AND(Data!$N$15=4,Data!E176&lt;&gt;""),Data!E176,IF(AND(Data!$N$15=5,Data!F176&lt;&gt;""),Data!F176,IF(AND(Data!$N$15=6,Data!G176&lt;&gt;""),Data!G176,IF(AND(Data!$N$15=7,Data!H176&lt;&gt;""),Data!H176,IF(AND(Data!$N$15=8,Data!I176&lt;&gt;""),Data!I176,IF(AND(Data!$N$15=9,Data!J176&lt;&gt;""),Data!J176,IF(AND(Data!$N$15=10,Data!K176&lt;&gt;""),Data!K176,""))))))))))</f>
        <v/>
      </c>
      <c r="C180" s="38" t="str">
        <f>IF(AND(Data!$N$19=1,Data!B176&lt;&gt;""),Data!B176,IF(AND(Data!$N$19=2,Data!C176&lt;&gt;""),Data!C176,IF(AND(Data!$N$19=3,Data!D176&lt;&gt;""),Data!D176,IF(AND(Data!$N$19=4,Data!E176&lt;&gt;""),Data!E176,IF(AND(Data!$N$19=5,Data!F176&lt;&gt;""),Data!F176,IF(AND(Data!$N$19=6,Data!G176&lt;&gt;""),Data!G176,IF(AND(Data!$N$19=7,Data!H176&lt;&gt;""),Data!H176,IF(AND(Data!$N$19=8,Data!I176&lt;&gt;""),Data!I176,IF(AND(Data!$N$19=9,Data!J176&lt;&gt;""),Data!J176,IF(AND(Data!$N$19=10,Data!K176&lt;&gt;""),Data!K176,""))))))))))</f>
        <v/>
      </c>
      <c r="N180" s="1"/>
    </row>
    <row r="181" spans="2:14" x14ac:dyDescent="0.15">
      <c r="B181" s="38" t="str">
        <f>IF(AND(Data!$N$15=1,Data!B177&lt;&gt;""),Data!B177,IF(AND(Data!$N$15=2,Data!C177&lt;&gt;""),Data!C177,IF(AND(Data!$N$15=3,Data!D177&lt;&gt;""),Data!D177,IF(AND(Data!$N$15=4,Data!E177&lt;&gt;""),Data!E177,IF(AND(Data!$N$15=5,Data!F177&lt;&gt;""),Data!F177,IF(AND(Data!$N$15=6,Data!G177&lt;&gt;""),Data!G177,IF(AND(Data!$N$15=7,Data!H177&lt;&gt;""),Data!H177,IF(AND(Data!$N$15=8,Data!I177&lt;&gt;""),Data!I177,IF(AND(Data!$N$15=9,Data!J177&lt;&gt;""),Data!J177,IF(AND(Data!$N$15=10,Data!K177&lt;&gt;""),Data!K177,""))))))))))</f>
        <v/>
      </c>
      <c r="C181" s="38" t="str">
        <f>IF(AND(Data!$N$19=1,Data!B177&lt;&gt;""),Data!B177,IF(AND(Data!$N$19=2,Data!C177&lt;&gt;""),Data!C177,IF(AND(Data!$N$19=3,Data!D177&lt;&gt;""),Data!D177,IF(AND(Data!$N$19=4,Data!E177&lt;&gt;""),Data!E177,IF(AND(Data!$N$19=5,Data!F177&lt;&gt;""),Data!F177,IF(AND(Data!$N$19=6,Data!G177&lt;&gt;""),Data!G177,IF(AND(Data!$N$19=7,Data!H177&lt;&gt;""),Data!H177,IF(AND(Data!$N$19=8,Data!I177&lt;&gt;""),Data!I177,IF(AND(Data!$N$19=9,Data!J177&lt;&gt;""),Data!J177,IF(AND(Data!$N$19=10,Data!K177&lt;&gt;""),Data!K177,""))))))))))</f>
        <v/>
      </c>
    </row>
    <row r="182" spans="2:14" x14ac:dyDescent="0.15">
      <c r="B182" s="38" t="str">
        <f>IF(AND(Data!$N$15=1,Data!B178&lt;&gt;""),Data!B178,IF(AND(Data!$N$15=2,Data!C178&lt;&gt;""),Data!C178,IF(AND(Data!$N$15=3,Data!D178&lt;&gt;""),Data!D178,IF(AND(Data!$N$15=4,Data!E178&lt;&gt;""),Data!E178,IF(AND(Data!$N$15=5,Data!F178&lt;&gt;""),Data!F178,IF(AND(Data!$N$15=6,Data!G178&lt;&gt;""),Data!G178,IF(AND(Data!$N$15=7,Data!H178&lt;&gt;""),Data!H178,IF(AND(Data!$N$15=8,Data!I178&lt;&gt;""),Data!I178,IF(AND(Data!$N$15=9,Data!J178&lt;&gt;""),Data!J178,IF(AND(Data!$N$15=10,Data!K178&lt;&gt;""),Data!K178,""))))))))))</f>
        <v/>
      </c>
      <c r="C182" s="38" t="str">
        <f>IF(AND(Data!$N$19=1,Data!B178&lt;&gt;""),Data!B178,IF(AND(Data!$N$19=2,Data!C178&lt;&gt;""),Data!C178,IF(AND(Data!$N$19=3,Data!D178&lt;&gt;""),Data!D178,IF(AND(Data!$N$19=4,Data!E178&lt;&gt;""),Data!E178,IF(AND(Data!$N$19=5,Data!F178&lt;&gt;""),Data!F178,IF(AND(Data!$N$19=6,Data!G178&lt;&gt;""),Data!G178,IF(AND(Data!$N$19=7,Data!H178&lt;&gt;""),Data!H178,IF(AND(Data!$N$19=8,Data!I178&lt;&gt;""),Data!I178,IF(AND(Data!$N$19=9,Data!J178&lt;&gt;""),Data!J178,IF(AND(Data!$N$19=10,Data!K178&lt;&gt;""),Data!K178,""))))))))))</f>
        <v/>
      </c>
    </row>
    <row r="183" spans="2:14" x14ac:dyDescent="0.15">
      <c r="B183" s="38" t="str">
        <f>IF(AND(Data!$N$15=1,Data!B179&lt;&gt;""),Data!B179,IF(AND(Data!$N$15=2,Data!C179&lt;&gt;""),Data!C179,IF(AND(Data!$N$15=3,Data!D179&lt;&gt;""),Data!D179,IF(AND(Data!$N$15=4,Data!E179&lt;&gt;""),Data!E179,IF(AND(Data!$N$15=5,Data!F179&lt;&gt;""),Data!F179,IF(AND(Data!$N$15=6,Data!G179&lt;&gt;""),Data!G179,IF(AND(Data!$N$15=7,Data!H179&lt;&gt;""),Data!H179,IF(AND(Data!$N$15=8,Data!I179&lt;&gt;""),Data!I179,IF(AND(Data!$N$15=9,Data!J179&lt;&gt;""),Data!J179,IF(AND(Data!$N$15=10,Data!K179&lt;&gt;""),Data!K179,""))))))))))</f>
        <v/>
      </c>
      <c r="C183" s="38" t="str">
        <f>IF(AND(Data!$N$19=1,Data!B179&lt;&gt;""),Data!B179,IF(AND(Data!$N$19=2,Data!C179&lt;&gt;""),Data!C179,IF(AND(Data!$N$19=3,Data!D179&lt;&gt;""),Data!D179,IF(AND(Data!$N$19=4,Data!E179&lt;&gt;""),Data!E179,IF(AND(Data!$N$19=5,Data!F179&lt;&gt;""),Data!F179,IF(AND(Data!$N$19=6,Data!G179&lt;&gt;""),Data!G179,IF(AND(Data!$N$19=7,Data!H179&lt;&gt;""),Data!H179,IF(AND(Data!$N$19=8,Data!I179&lt;&gt;""),Data!I179,IF(AND(Data!$N$19=9,Data!J179&lt;&gt;""),Data!J179,IF(AND(Data!$N$19=10,Data!K179&lt;&gt;""),Data!K179,""))))))))))</f>
        <v/>
      </c>
      <c r="N183" s="1"/>
    </row>
    <row r="184" spans="2:14" x14ac:dyDescent="0.15">
      <c r="B184" s="38" t="str">
        <f>IF(AND(Data!$N$15=1,Data!B180&lt;&gt;""),Data!B180,IF(AND(Data!$N$15=2,Data!C180&lt;&gt;""),Data!C180,IF(AND(Data!$N$15=3,Data!D180&lt;&gt;""),Data!D180,IF(AND(Data!$N$15=4,Data!E180&lt;&gt;""),Data!E180,IF(AND(Data!$N$15=5,Data!F180&lt;&gt;""),Data!F180,IF(AND(Data!$N$15=6,Data!G180&lt;&gt;""),Data!G180,IF(AND(Data!$N$15=7,Data!H180&lt;&gt;""),Data!H180,IF(AND(Data!$N$15=8,Data!I180&lt;&gt;""),Data!I180,IF(AND(Data!$N$15=9,Data!J180&lt;&gt;""),Data!J180,IF(AND(Data!$N$15=10,Data!K180&lt;&gt;""),Data!K180,""))))))))))</f>
        <v/>
      </c>
      <c r="C184" s="38" t="str">
        <f>IF(AND(Data!$N$19=1,Data!B180&lt;&gt;""),Data!B180,IF(AND(Data!$N$19=2,Data!C180&lt;&gt;""),Data!C180,IF(AND(Data!$N$19=3,Data!D180&lt;&gt;""),Data!D180,IF(AND(Data!$N$19=4,Data!E180&lt;&gt;""),Data!E180,IF(AND(Data!$N$19=5,Data!F180&lt;&gt;""),Data!F180,IF(AND(Data!$N$19=6,Data!G180&lt;&gt;""),Data!G180,IF(AND(Data!$N$19=7,Data!H180&lt;&gt;""),Data!H180,IF(AND(Data!$N$19=8,Data!I180&lt;&gt;""),Data!I180,IF(AND(Data!$N$19=9,Data!J180&lt;&gt;""),Data!J180,IF(AND(Data!$N$19=10,Data!K180&lt;&gt;""),Data!K180,""))))))))))</f>
        <v/>
      </c>
    </row>
    <row r="185" spans="2:14" x14ac:dyDescent="0.15">
      <c r="B185" s="38" t="str">
        <f>IF(AND(Data!$N$15=1,Data!B181&lt;&gt;""),Data!B181,IF(AND(Data!$N$15=2,Data!C181&lt;&gt;""),Data!C181,IF(AND(Data!$N$15=3,Data!D181&lt;&gt;""),Data!D181,IF(AND(Data!$N$15=4,Data!E181&lt;&gt;""),Data!E181,IF(AND(Data!$N$15=5,Data!F181&lt;&gt;""),Data!F181,IF(AND(Data!$N$15=6,Data!G181&lt;&gt;""),Data!G181,IF(AND(Data!$N$15=7,Data!H181&lt;&gt;""),Data!H181,IF(AND(Data!$N$15=8,Data!I181&lt;&gt;""),Data!I181,IF(AND(Data!$N$15=9,Data!J181&lt;&gt;""),Data!J181,IF(AND(Data!$N$15=10,Data!K181&lt;&gt;""),Data!K181,""))))))))))</f>
        <v/>
      </c>
      <c r="C185" s="38" t="str">
        <f>IF(AND(Data!$N$19=1,Data!B181&lt;&gt;""),Data!B181,IF(AND(Data!$N$19=2,Data!C181&lt;&gt;""),Data!C181,IF(AND(Data!$N$19=3,Data!D181&lt;&gt;""),Data!D181,IF(AND(Data!$N$19=4,Data!E181&lt;&gt;""),Data!E181,IF(AND(Data!$N$19=5,Data!F181&lt;&gt;""),Data!F181,IF(AND(Data!$N$19=6,Data!G181&lt;&gt;""),Data!G181,IF(AND(Data!$N$19=7,Data!H181&lt;&gt;""),Data!H181,IF(AND(Data!$N$19=8,Data!I181&lt;&gt;""),Data!I181,IF(AND(Data!$N$19=9,Data!J181&lt;&gt;""),Data!J181,IF(AND(Data!$N$19=10,Data!K181&lt;&gt;""),Data!K181,""))))))))))</f>
        <v/>
      </c>
    </row>
    <row r="186" spans="2:14" x14ac:dyDescent="0.15">
      <c r="B186" s="38" t="str">
        <f>IF(AND(Data!$N$15=1,Data!B182&lt;&gt;""),Data!B182,IF(AND(Data!$N$15=2,Data!C182&lt;&gt;""),Data!C182,IF(AND(Data!$N$15=3,Data!D182&lt;&gt;""),Data!D182,IF(AND(Data!$N$15=4,Data!E182&lt;&gt;""),Data!E182,IF(AND(Data!$N$15=5,Data!F182&lt;&gt;""),Data!F182,IF(AND(Data!$N$15=6,Data!G182&lt;&gt;""),Data!G182,IF(AND(Data!$N$15=7,Data!H182&lt;&gt;""),Data!H182,IF(AND(Data!$N$15=8,Data!I182&lt;&gt;""),Data!I182,IF(AND(Data!$N$15=9,Data!J182&lt;&gt;""),Data!J182,IF(AND(Data!$N$15=10,Data!K182&lt;&gt;""),Data!K182,""))))))))))</f>
        <v/>
      </c>
      <c r="C186" s="38" t="str">
        <f>IF(AND(Data!$N$19=1,Data!B182&lt;&gt;""),Data!B182,IF(AND(Data!$N$19=2,Data!C182&lt;&gt;""),Data!C182,IF(AND(Data!$N$19=3,Data!D182&lt;&gt;""),Data!D182,IF(AND(Data!$N$19=4,Data!E182&lt;&gt;""),Data!E182,IF(AND(Data!$N$19=5,Data!F182&lt;&gt;""),Data!F182,IF(AND(Data!$N$19=6,Data!G182&lt;&gt;""),Data!G182,IF(AND(Data!$N$19=7,Data!H182&lt;&gt;""),Data!H182,IF(AND(Data!$N$19=8,Data!I182&lt;&gt;""),Data!I182,IF(AND(Data!$N$19=9,Data!J182&lt;&gt;""),Data!J182,IF(AND(Data!$N$19=10,Data!K182&lt;&gt;""),Data!K182,""))))))))))</f>
        <v/>
      </c>
      <c r="N186" s="1"/>
    </row>
    <row r="187" spans="2:14" x14ac:dyDescent="0.15">
      <c r="B187" s="38" t="str">
        <f>IF(AND(Data!$N$15=1,Data!B183&lt;&gt;""),Data!B183,IF(AND(Data!$N$15=2,Data!C183&lt;&gt;""),Data!C183,IF(AND(Data!$N$15=3,Data!D183&lt;&gt;""),Data!D183,IF(AND(Data!$N$15=4,Data!E183&lt;&gt;""),Data!E183,IF(AND(Data!$N$15=5,Data!F183&lt;&gt;""),Data!F183,IF(AND(Data!$N$15=6,Data!G183&lt;&gt;""),Data!G183,IF(AND(Data!$N$15=7,Data!H183&lt;&gt;""),Data!H183,IF(AND(Data!$N$15=8,Data!I183&lt;&gt;""),Data!I183,IF(AND(Data!$N$15=9,Data!J183&lt;&gt;""),Data!J183,IF(AND(Data!$N$15=10,Data!K183&lt;&gt;""),Data!K183,""))))))))))</f>
        <v/>
      </c>
      <c r="C187" s="38" t="str">
        <f>IF(AND(Data!$N$19=1,Data!B183&lt;&gt;""),Data!B183,IF(AND(Data!$N$19=2,Data!C183&lt;&gt;""),Data!C183,IF(AND(Data!$N$19=3,Data!D183&lt;&gt;""),Data!D183,IF(AND(Data!$N$19=4,Data!E183&lt;&gt;""),Data!E183,IF(AND(Data!$N$19=5,Data!F183&lt;&gt;""),Data!F183,IF(AND(Data!$N$19=6,Data!G183&lt;&gt;""),Data!G183,IF(AND(Data!$N$19=7,Data!H183&lt;&gt;""),Data!H183,IF(AND(Data!$N$19=8,Data!I183&lt;&gt;""),Data!I183,IF(AND(Data!$N$19=9,Data!J183&lt;&gt;""),Data!J183,IF(AND(Data!$N$19=10,Data!K183&lt;&gt;""),Data!K183,""))))))))))</f>
        <v/>
      </c>
    </row>
    <row r="188" spans="2:14" x14ac:dyDescent="0.15">
      <c r="B188" s="38" t="str">
        <f>IF(AND(Data!$N$15=1,Data!B184&lt;&gt;""),Data!B184,IF(AND(Data!$N$15=2,Data!C184&lt;&gt;""),Data!C184,IF(AND(Data!$N$15=3,Data!D184&lt;&gt;""),Data!D184,IF(AND(Data!$N$15=4,Data!E184&lt;&gt;""),Data!E184,IF(AND(Data!$N$15=5,Data!F184&lt;&gt;""),Data!F184,IF(AND(Data!$N$15=6,Data!G184&lt;&gt;""),Data!G184,IF(AND(Data!$N$15=7,Data!H184&lt;&gt;""),Data!H184,IF(AND(Data!$N$15=8,Data!I184&lt;&gt;""),Data!I184,IF(AND(Data!$N$15=9,Data!J184&lt;&gt;""),Data!J184,IF(AND(Data!$N$15=10,Data!K184&lt;&gt;""),Data!K184,""))))))))))</f>
        <v/>
      </c>
      <c r="C188" s="38" t="str">
        <f>IF(AND(Data!$N$19=1,Data!B184&lt;&gt;""),Data!B184,IF(AND(Data!$N$19=2,Data!C184&lt;&gt;""),Data!C184,IF(AND(Data!$N$19=3,Data!D184&lt;&gt;""),Data!D184,IF(AND(Data!$N$19=4,Data!E184&lt;&gt;""),Data!E184,IF(AND(Data!$N$19=5,Data!F184&lt;&gt;""),Data!F184,IF(AND(Data!$N$19=6,Data!G184&lt;&gt;""),Data!G184,IF(AND(Data!$N$19=7,Data!H184&lt;&gt;""),Data!H184,IF(AND(Data!$N$19=8,Data!I184&lt;&gt;""),Data!I184,IF(AND(Data!$N$19=9,Data!J184&lt;&gt;""),Data!J184,IF(AND(Data!$N$19=10,Data!K184&lt;&gt;""),Data!K184,""))))))))))</f>
        <v/>
      </c>
    </row>
    <row r="189" spans="2:14" x14ac:dyDescent="0.15">
      <c r="B189" s="38" t="str">
        <f>IF(AND(Data!$N$15=1,Data!B185&lt;&gt;""),Data!B185,IF(AND(Data!$N$15=2,Data!C185&lt;&gt;""),Data!C185,IF(AND(Data!$N$15=3,Data!D185&lt;&gt;""),Data!D185,IF(AND(Data!$N$15=4,Data!E185&lt;&gt;""),Data!E185,IF(AND(Data!$N$15=5,Data!F185&lt;&gt;""),Data!F185,IF(AND(Data!$N$15=6,Data!G185&lt;&gt;""),Data!G185,IF(AND(Data!$N$15=7,Data!H185&lt;&gt;""),Data!H185,IF(AND(Data!$N$15=8,Data!I185&lt;&gt;""),Data!I185,IF(AND(Data!$N$15=9,Data!J185&lt;&gt;""),Data!J185,IF(AND(Data!$N$15=10,Data!K185&lt;&gt;""),Data!K185,""))))))))))</f>
        <v/>
      </c>
      <c r="C189" s="38" t="str">
        <f>IF(AND(Data!$N$19=1,Data!B185&lt;&gt;""),Data!B185,IF(AND(Data!$N$19=2,Data!C185&lt;&gt;""),Data!C185,IF(AND(Data!$N$19=3,Data!D185&lt;&gt;""),Data!D185,IF(AND(Data!$N$19=4,Data!E185&lt;&gt;""),Data!E185,IF(AND(Data!$N$19=5,Data!F185&lt;&gt;""),Data!F185,IF(AND(Data!$N$19=6,Data!G185&lt;&gt;""),Data!G185,IF(AND(Data!$N$19=7,Data!H185&lt;&gt;""),Data!H185,IF(AND(Data!$N$19=8,Data!I185&lt;&gt;""),Data!I185,IF(AND(Data!$N$19=9,Data!J185&lt;&gt;""),Data!J185,IF(AND(Data!$N$19=10,Data!K185&lt;&gt;""),Data!K185,""))))))))))</f>
        <v/>
      </c>
      <c r="N189" s="1"/>
    </row>
    <row r="190" spans="2:14" x14ac:dyDescent="0.15">
      <c r="B190" s="38" t="str">
        <f>IF(AND(Data!$N$15=1,Data!B186&lt;&gt;""),Data!B186,IF(AND(Data!$N$15=2,Data!C186&lt;&gt;""),Data!C186,IF(AND(Data!$N$15=3,Data!D186&lt;&gt;""),Data!D186,IF(AND(Data!$N$15=4,Data!E186&lt;&gt;""),Data!E186,IF(AND(Data!$N$15=5,Data!F186&lt;&gt;""),Data!F186,IF(AND(Data!$N$15=6,Data!G186&lt;&gt;""),Data!G186,IF(AND(Data!$N$15=7,Data!H186&lt;&gt;""),Data!H186,IF(AND(Data!$N$15=8,Data!I186&lt;&gt;""),Data!I186,IF(AND(Data!$N$15=9,Data!J186&lt;&gt;""),Data!J186,IF(AND(Data!$N$15=10,Data!K186&lt;&gt;""),Data!K186,""))))))))))</f>
        <v/>
      </c>
      <c r="C190" s="38" t="str">
        <f>IF(AND(Data!$N$19=1,Data!B186&lt;&gt;""),Data!B186,IF(AND(Data!$N$19=2,Data!C186&lt;&gt;""),Data!C186,IF(AND(Data!$N$19=3,Data!D186&lt;&gt;""),Data!D186,IF(AND(Data!$N$19=4,Data!E186&lt;&gt;""),Data!E186,IF(AND(Data!$N$19=5,Data!F186&lt;&gt;""),Data!F186,IF(AND(Data!$N$19=6,Data!G186&lt;&gt;""),Data!G186,IF(AND(Data!$N$19=7,Data!H186&lt;&gt;""),Data!H186,IF(AND(Data!$N$19=8,Data!I186&lt;&gt;""),Data!I186,IF(AND(Data!$N$19=9,Data!J186&lt;&gt;""),Data!J186,IF(AND(Data!$N$19=10,Data!K186&lt;&gt;""),Data!K186,""))))))))))</f>
        <v/>
      </c>
    </row>
    <row r="191" spans="2:14" x14ac:dyDescent="0.15">
      <c r="B191" s="38" t="str">
        <f>IF(AND(Data!$N$15=1,Data!B187&lt;&gt;""),Data!B187,IF(AND(Data!$N$15=2,Data!C187&lt;&gt;""),Data!C187,IF(AND(Data!$N$15=3,Data!D187&lt;&gt;""),Data!D187,IF(AND(Data!$N$15=4,Data!E187&lt;&gt;""),Data!E187,IF(AND(Data!$N$15=5,Data!F187&lt;&gt;""),Data!F187,IF(AND(Data!$N$15=6,Data!G187&lt;&gt;""),Data!G187,IF(AND(Data!$N$15=7,Data!H187&lt;&gt;""),Data!H187,IF(AND(Data!$N$15=8,Data!I187&lt;&gt;""),Data!I187,IF(AND(Data!$N$15=9,Data!J187&lt;&gt;""),Data!J187,IF(AND(Data!$N$15=10,Data!K187&lt;&gt;""),Data!K187,""))))))))))</f>
        <v/>
      </c>
      <c r="C191" s="38" t="str">
        <f>IF(AND(Data!$N$19=1,Data!B187&lt;&gt;""),Data!B187,IF(AND(Data!$N$19=2,Data!C187&lt;&gt;""),Data!C187,IF(AND(Data!$N$19=3,Data!D187&lt;&gt;""),Data!D187,IF(AND(Data!$N$19=4,Data!E187&lt;&gt;""),Data!E187,IF(AND(Data!$N$19=5,Data!F187&lt;&gt;""),Data!F187,IF(AND(Data!$N$19=6,Data!G187&lt;&gt;""),Data!G187,IF(AND(Data!$N$19=7,Data!H187&lt;&gt;""),Data!H187,IF(AND(Data!$N$19=8,Data!I187&lt;&gt;""),Data!I187,IF(AND(Data!$N$19=9,Data!J187&lt;&gt;""),Data!J187,IF(AND(Data!$N$19=10,Data!K187&lt;&gt;""),Data!K187,""))))))))))</f>
        <v/>
      </c>
    </row>
    <row r="192" spans="2:14" x14ac:dyDescent="0.15">
      <c r="B192" s="38" t="str">
        <f>IF(AND(Data!$N$15=1,Data!B188&lt;&gt;""),Data!B188,IF(AND(Data!$N$15=2,Data!C188&lt;&gt;""),Data!C188,IF(AND(Data!$N$15=3,Data!D188&lt;&gt;""),Data!D188,IF(AND(Data!$N$15=4,Data!E188&lt;&gt;""),Data!E188,IF(AND(Data!$N$15=5,Data!F188&lt;&gt;""),Data!F188,IF(AND(Data!$N$15=6,Data!G188&lt;&gt;""),Data!G188,IF(AND(Data!$N$15=7,Data!H188&lt;&gt;""),Data!H188,IF(AND(Data!$N$15=8,Data!I188&lt;&gt;""),Data!I188,IF(AND(Data!$N$15=9,Data!J188&lt;&gt;""),Data!J188,IF(AND(Data!$N$15=10,Data!K188&lt;&gt;""),Data!K188,""))))))))))</f>
        <v/>
      </c>
      <c r="C192" s="38" t="str">
        <f>IF(AND(Data!$N$19=1,Data!B188&lt;&gt;""),Data!B188,IF(AND(Data!$N$19=2,Data!C188&lt;&gt;""),Data!C188,IF(AND(Data!$N$19=3,Data!D188&lt;&gt;""),Data!D188,IF(AND(Data!$N$19=4,Data!E188&lt;&gt;""),Data!E188,IF(AND(Data!$N$19=5,Data!F188&lt;&gt;""),Data!F188,IF(AND(Data!$N$19=6,Data!G188&lt;&gt;""),Data!G188,IF(AND(Data!$N$19=7,Data!H188&lt;&gt;""),Data!H188,IF(AND(Data!$N$19=8,Data!I188&lt;&gt;""),Data!I188,IF(AND(Data!$N$19=9,Data!J188&lt;&gt;""),Data!J188,IF(AND(Data!$N$19=10,Data!K188&lt;&gt;""),Data!K188,""))))))))))</f>
        <v/>
      </c>
      <c r="N192" s="1"/>
    </row>
    <row r="193" spans="2:14" x14ac:dyDescent="0.15">
      <c r="B193" s="38" t="str">
        <f>IF(AND(Data!$N$15=1,Data!B189&lt;&gt;""),Data!B189,IF(AND(Data!$N$15=2,Data!C189&lt;&gt;""),Data!C189,IF(AND(Data!$N$15=3,Data!D189&lt;&gt;""),Data!D189,IF(AND(Data!$N$15=4,Data!E189&lt;&gt;""),Data!E189,IF(AND(Data!$N$15=5,Data!F189&lt;&gt;""),Data!F189,IF(AND(Data!$N$15=6,Data!G189&lt;&gt;""),Data!G189,IF(AND(Data!$N$15=7,Data!H189&lt;&gt;""),Data!H189,IF(AND(Data!$N$15=8,Data!I189&lt;&gt;""),Data!I189,IF(AND(Data!$N$15=9,Data!J189&lt;&gt;""),Data!J189,IF(AND(Data!$N$15=10,Data!K189&lt;&gt;""),Data!K189,""))))))))))</f>
        <v/>
      </c>
      <c r="C193" s="38" t="str">
        <f>IF(AND(Data!$N$19=1,Data!B189&lt;&gt;""),Data!B189,IF(AND(Data!$N$19=2,Data!C189&lt;&gt;""),Data!C189,IF(AND(Data!$N$19=3,Data!D189&lt;&gt;""),Data!D189,IF(AND(Data!$N$19=4,Data!E189&lt;&gt;""),Data!E189,IF(AND(Data!$N$19=5,Data!F189&lt;&gt;""),Data!F189,IF(AND(Data!$N$19=6,Data!G189&lt;&gt;""),Data!G189,IF(AND(Data!$N$19=7,Data!H189&lt;&gt;""),Data!H189,IF(AND(Data!$N$19=8,Data!I189&lt;&gt;""),Data!I189,IF(AND(Data!$N$19=9,Data!J189&lt;&gt;""),Data!J189,IF(AND(Data!$N$19=10,Data!K189&lt;&gt;""),Data!K189,""))))))))))</f>
        <v/>
      </c>
    </row>
    <row r="194" spans="2:14" x14ac:dyDescent="0.15">
      <c r="B194" s="38" t="str">
        <f>IF(AND(Data!$N$15=1,Data!B190&lt;&gt;""),Data!B190,IF(AND(Data!$N$15=2,Data!C190&lt;&gt;""),Data!C190,IF(AND(Data!$N$15=3,Data!D190&lt;&gt;""),Data!D190,IF(AND(Data!$N$15=4,Data!E190&lt;&gt;""),Data!E190,IF(AND(Data!$N$15=5,Data!F190&lt;&gt;""),Data!F190,IF(AND(Data!$N$15=6,Data!G190&lt;&gt;""),Data!G190,IF(AND(Data!$N$15=7,Data!H190&lt;&gt;""),Data!H190,IF(AND(Data!$N$15=8,Data!I190&lt;&gt;""),Data!I190,IF(AND(Data!$N$15=9,Data!J190&lt;&gt;""),Data!J190,IF(AND(Data!$N$15=10,Data!K190&lt;&gt;""),Data!K190,""))))))))))</f>
        <v/>
      </c>
      <c r="C194" s="38" t="str">
        <f>IF(AND(Data!$N$19=1,Data!B190&lt;&gt;""),Data!B190,IF(AND(Data!$N$19=2,Data!C190&lt;&gt;""),Data!C190,IF(AND(Data!$N$19=3,Data!D190&lt;&gt;""),Data!D190,IF(AND(Data!$N$19=4,Data!E190&lt;&gt;""),Data!E190,IF(AND(Data!$N$19=5,Data!F190&lt;&gt;""),Data!F190,IF(AND(Data!$N$19=6,Data!G190&lt;&gt;""),Data!G190,IF(AND(Data!$N$19=7,Data!H190&lt;&gt;""),Data!H190,IF(AND(Data!$N$19=8,Data!I190&lt;&gt;""),Data!I190,IF(AND(Data!$N$19=9,Data!J190&lt;&gt;""),Data!J190,IF(AND(Data!$N$19=10,Data!K190&lt;&gt;""),Data!K190,""))))))))))</f>
        <v/>
      </c>
    </row>
    <row r="195" spans="2:14" x14ac:dyDescent="0.15">
      <c r="B195" s="38" t="str">
        <f>IF(AND(Data!$N$15=1,Data!B191&lt;&gt;""),Data!B191,IF(AND(Data!$N$15=2,Data!C191&lt;&gt;""),Data!C191,IF(AND(Data!$N$15=3,Data!D191&lt;&gt;""),Data!D191,IF(AND(Data!$N$15=4,Data!E191&lt;&gt;""),Data!E191,IF(AND(Data!$N$15=5,Data!F191&lt;&gt;""),Data!F191,IF(AND(Data!$N$15=6,Data!G191&lt;&gt;""),Data!G191,IF(AND(Data!$N$15=7,Data!H191&lt;&gt;""),Data!H191,IF(AND(Data!$N$15=8,Data!I191&lt;&gt;""),Data!I191,IF(AND(Data!$N$15=9,Data!J191&lt;&gt;""),Data!J191,IF(AND(Data!$N$15=10,Data!K191&lt;&gt;""),Data!K191,""))))))))))</f>
        <v/>
      </c>
      <c r="C195" s="38" t="str">
        <f>IF(AND(Data!$N$19=1,Data!B191&lt;&gt;""),Data!B191,IF(AND(Data!$N$19=2,Data!C191&lt;&gt;""),Data!C191,IF(AND(Data!$N$19=3,Data!D191&lt;&gt;""),Data!D191,IF(AND(Data!$N$19=4,Data!E191&lt;&gt;""),Data!E191,IF(AND(Data!$N$19=5,Data!F191&lt;&gt;""),Data!F191,IF(AND(Data!$N$19=6,Data!G191&lt;&gt;""),Data!G191,IF(AND(Data!$N$19=7,Data!H191&lt;&gt;""),Data!H191,IF(AND(Data!$N$19=8,Data!I191&lt;&gt;""),Data!I191,IF(AND(Data!$N$19=9,Data!J191&lt;&gt;""),Data!J191,IF(AND(Data!$N$19=10,Data!K191&lt;&gt;""),Data!K191,""))))))))))</f>
        <v/>
      </c>
      <c r="N195" s="1"/>
    </row>
    <row r="196" spans="2:14" x14ac:dyDescent="0.15">
      <c r="B196" s="38" t="str">
        <f>IF(AND(Data!$N$15=1,Data!B192&lt;&gt;""),Data!B192,IF(AND(Data!$N$15=2,Data!C192&lt;&gt;""),Data!C192,IF(AND(Data!$N$15=3,Data!D192&lt;&gt;""),Data!D192,IF(AND(Data!$N$15=4,Data!E192&lt;&gt;""),Data!E192,IF(AND(Data!$N$15=5,Data!F192&lt;&gt;""),Data!F192,IF(AND(Data!$N$15=6,Data!G192&lt;&gt;""),Data!G192,IF(AND(Data!$N$15=7,Data!H192&lt;&gt;""),Data!H192,IF(AND(Data!$N$15=8,Data!I192&lt;&gt;""),Data!I192,IF(AND(Data!$N$15=9,Data!J192&lt;&gt;""),Data!J192,IF(AND(Data!$N$15=10,Data!K192&lt;&gt;""),Data!K192,""))))))))))</f>
        <v/>
      </c>
      <c r="C196" s="38" t="str">
        <f>IF(AND(Data!$N$19=1,Data!B192&lt;&gt;""),Data!B192,IF(AND(Data!$N$19=2,Data!C192&lt;&gt;""),Data!C192,IF(AND(Data!$N$19=3,Data!D192&lt;&gt;""),Data!D192,IF(AND(Data!$N$19=4,Data!E192&lt;&gt;""),Data!E192,IF(AND(Data!$N$19=5,Data!F192&lt;&gt;""),Data!F192,IF(AND(Data!$N$19=6,Data!G192&lt;&gt;""),Data!G192,IF(AND(Data!$N$19=7,Data!H192&lt;&gt;""),Data!H192,IF(AND(Data!$N$19=8,Data!I192&lt;&gt;""),Data!I192,IF(AND(Data!$N$19=9,Data!J192&lt;&gt;""),Data!J192,IF(AND(Data!$N$19=10,Data!K192&lt;&gt;""),Data!K192,""))))))))))</f>
        <v/>
      </c>
    </row>
    <row r="197" spans="2:14" x14ac:dyDescent="0.15">
      <c r="B197" s="38" t="str">
        <f>IF(AND(Data!$N$15=1,Data!B193&lt;&gt;""),Data!B193,IF(AND(Data!$N$15=2,Data!C193&lt;&gt;""),Data!C193,IF(AND(Data!$N$15=3,Data!D193&lt;&gt;""),Data!D193,IF(AND(Data!$N$15=4,Data!E193&lt;&gt;""),Data!E193,IF(AND(Data!$N$15=5,Data!F193&lt;&gt;""),Data!F193,IF(AND(Data!$N$15=6,Data!G193&lt;&gt;""),Data!G193,IF(AND(Data!$N$15=7,Data!H193&lt;&gt;""),Data!H193,IF(AND(Data!$N$15=8,Data!I193&lt;&gt;""),Data!I193,IF(AND(Data!$N$15=9,Data!J193&lt;&gt;""),Data!J193,IF(AND(Data!$N$15=10,Data!K193&lt;&gt;""),Data!K193,""))))))))))</f>
        <v/>
      </c>
      <c r="C197" s="38" t="str">
        <f>IF(AND(Data!$N$19=1,Data!B193&lt;&gt;""),Data!B193,IF(AND(Data!$N$19=2,Data!C193&lt;&gt;""),Data!C193,IF(AND(Data!$N$19=3,Data!D193&lt;&gt;""),Data!D193,IF(AND(Data!$N$19=4,Data!E193&lt;&gt;""),Data!E193,IF(AND(Data!$N$19=5,Data!F193&lt;&gt;""),Data!F193,IF(AND(Data!$N$19=6,Data!G193&lt;&gt;""),Data!G193,IF(AND(Data!$N$19=7,Data!H193&lt;&gt;""),Data!H193,IF(AND(Data!$N$19=8,Data!I193&lt;&gt;""),Data!I193,IF(AND(Data!$N$19=9,Data!J193&lt;&gt;""),Data!J193,IF(AND(Data!$N$19=10,Data!K193&lt;&gt;""),Data!K193,""))))))))))</f>
        <v/>
      </c>
    </row>
    <row r="198" spans="2:14" x14ac:dyDescent="0.15">
      <c r="B198" s="38" t="str">
        <f>IF(AND(Data!$N$15=1,Data!B194&lt;&gt;""),Data!B194,IF(AND(Data!$N$15=2,Data!C194&lt;&gt;""),Data!C194,IF(AND(Data!$N$15=3,Data!D194&lt;&gt;""),Data!D194,IF(AND(Data!$N$15=4,Data!E194&lt;&gt;""),Data!E194,IF(AND(Data!$N$15=5,Data!F194&lt;&gt;""),Data!F194,IF(AND(Data!$N$15=6,Data!G194&lt;&gt;""),Data!G194,IF(AND(Data!$N$15=7,Data!H194&lt;&gt;""),Data!H194,IF(AND(Data!$N$15=8,Data!I194&lt;&gt;""),Data!I194,IF(AND(Data!$N$15=9,Data!J194&lt;&gt;""),Data!J194,IF(AND(Data!$N$15=10,Data!K194&lt;&gt;""),Data!K194,""))))))))))</f>
        <v/>
      </c>
      <c r="C198" s="38" t="str">
        <f>IF(AND(Data!$N$19=1,Data!B194&lt;&gt;""),Data!B194,IF(AND(Data!$N$19=2,Data!C194&lt;&gt;""),Data!C194,IF(AND(Data!$N$19=3,Data!D194&lt;&gt;""),Data!D194,IF(AND(Data!$N$19=4,Data!E194&lt;&gt;""),Data!E194,IF(AND(Data!$N$19=5,Data!F194&lt;&gt;""),Data!F194,IF(AND(Data!$N$19=6,Data!G194&lt;&gt;""),Data!G194,IF(AND(Data!$N$19=7,Data!H194&lt;&gt;""),Data!H194,IF(AND(Data!$N$19=8,Data!I194&lt;&gt;""),Data!I194,IF(AND(Data!$N$19=9,Data!J194&lt;&gt;""),Data!J194,IF(AND(Data!$N$19=10,Data!K194&lt;&gt;""),Data!K194,""))))))))))</f>
        <v/>
      </c>
      <c r="N198" s="1"/>
    </row>
    <row r="199" spans="2:14" x14ac:dyDescent="0.15">
      <c r="B199" s="38" t="str">
        <f>IF(AND(Data!$N$15=1,Data!B195&lt;&gt;""),Data!B195,IF(AND(Data!$N$15=2,Data!C195&lt;&gt;""),Data!C195,IF(AND(Data!$N$15=3,Data!D195&lt;&gt;""),Data!D195,IF(AND(Data!$N$15=4,Data!E195&lt;&gt;""),Data!E195,IF(AND(Data!$N$15=5,Data!F195&lt;&gt;""),Data!F195,IF(AND(Data!$N$15=6,Data!G195&lt;&gt;""),Data!G195,IF(AND(Data!$N$15=7,Data!H195&lt;&gt;""),Data!H195,IF(AND(Data!$N$15=8,Data!I195&lt;&gt;""),Data!I195,IF(AND(Data!$N$15=9,Data!J195&lt;&gt;""),Data!J195,IF(AND(Data!$N$15=10,Data!K195&lt;&gt;""),Data!K195,""))))))))))</f>
        <v/>
      </c>
      <c r="C199" s="38" t="str">
        <f>IF(AND(Data!$N$19=1,Data!B195&lt;&gt;""),Data!B195,IF(AND(Data!$N$19=2,Data!C195&lt;&gt;""),Data!C195,IF(AND(Data!$N$19=3,Data!D195&lt;&gt;""),Data!D195,IF(AND(Data!$N$19=4,Data!E195&lt;&gt;""),Data!E195,IF(AND(Data!$N$19=5,Data!F195&lt;&gt;""),Data!F195,IF(AND(Data!$N$19=6,Data!G195&lt;&gt;""),Data!G195,IF(AND(Data!$N$19=7,Data!H195&lt;&gt;""),Data!H195,IF(AND(Data!$N$19=8,Data!I195&lt;&gt;""),Data!I195,IF(AND(Data!$N$19=9,Data!J195&lt;&gt;""),Data!J195,IF(AND(Data!$N$19=10,Data!K195&lt;&gt;""),Data!K195,""))))))))))</f>
        <v/>
      </c>
    </row>
    <row r="200" spans="2:14" x14ac:dyDescent="0.15">
      <c r="B200" s="38" t="str">
        <f>IF(AND(Data!$N$15=1,Data!B196&lt;&gt;""),Data!B196,IF(AND(Data!$N$15=2,Data!C196&lt;&gt;""),Data!C196,IF(AND(Data!$N$15=3,Data!D196&lt;&gt;""),Data!D196,IF(AND(Data!$N$15=4,Data!E196&lt;&gt;""),Data!E196,IF(AND(Data!$N$15=5,Data!F196&lt;&gt;""),Data!F196,IF(AND(Data!$N$15=6,Data!G196&lt;&gt;""),Data!G196,IF(AND(Data!$N$15=7,Data!H196&lt;&gt;""),Data!H196,IF(AND(Data!$N$15=8,Data!I196&lt;&gt;""),Data!I196,IF(AND(Data!$N$15=9,Data!J196&lt;&gt;""),Data!J196,IF(AND(Data!$N$15=10,Data!K196&lt;&gt;""),Data!K196,""))))))))))</f>
        <v/>
      </c>
      <c r="C200" s="38" t="str">
        <f>IF(AND(Data!$N$19=1,Data!B196&lt;&gt;""),Data!B196,IF(AND(Data!$N$19=2,Data!C196&lt;&gt;""),Data!C196,IF(AND(Data!$N$19=3,Data!D196&lt;&gt;""),Data!D196,IF(AND(Data!$N$19=4,Data!E196&lt;&gt;""),Data!E196,IF(AND(Data!$N$19=5,Data!F196&lt;&gt;""),Data!F196,IF(AND(Data!$N$19=6,Data!G196&lt;&gt;""),Data!G196,IF(AND(Data!$N$19=7,Data!H196&lt;&gt;""),Data!H196,IF(AND(Data!$N$19=8,Data!I196&lt;&gt;""),Data!I196,IF(AND(Data!$N$19=9,Data!J196&lt;&gt;""),Data!J196,IF(AND(Data!$N$19=10,Data!K196&lt;&gt;""),Data!K196,""))))))))))</f>
        <v/>
      </c>
    </row>
    <row r="201" spans="2:14" x14ac:dyDescent="0.15">
      <c r="B201" s="38" t="str">
        <f>IF(AND(Data!$N$15=1,Data!B197&lt;&gt;""),Data!B197,IF(AND(Data!$N$15=2,Data!C197&lt;&gt;""),Data!C197,IF(AND(Data!$N$15=3,Data!D197&lt;&gt;""),Data!D197,IF(AND(Data!$N$15=4,Data!E197&lt;&gt;""),Data!E197,IF(AND(Data!$N$15=5,Data!F197&lt;&gt;""),Data!F197,IF(AND(Data!$N$15=6,Data!G197&lt;&gt;""),Data!G197,IF(AND(Data!$N$15=7,Data!H197&lt;&gt;""),Data!H197,IF(AND(Data!$N$15=8,Data!I197&lt;&gt;""),Data!I197,IF(AND(Data!$N$15=9,Data!J197&lt;&gt;""),Data!J197,IF(AND(Data!$N$15=10,Data!K197&lt;&gt;""),Data!K197,""))))))))))</f>
        <v/>
      </c>
      <c r="C201" s="38" t="str">
        <f>IF(AND(Data!$N$19=1,Data!B197&lt;&gt;""),Data!B197,IF(AND(Data!$N$19=2,Data!C197&lt;&gt;""),Data!C197,IF(AND(Data!$N$19=3,Data!D197&lt;&gt;""),Data!D197,IF(AND(Data!$N$19=4,Data!E197&lt;&gt;""),Data!E197,IF(AND(Data!$N$19=5,Data!F197&lt;&gt;""),Data!F197,IF(AND(Data!$N$19=6,Data!G197&lt;&gt;""),Data!G197,IF(AND(Data!$N$19=7,Data!H197&lt;&gt;""),Data!H197,IF(AND(Data!$N$19=8,Data!I197&lt;&gt;""),Data!I197,IF(AND(Data!$N$19=9,Data!J197&lt;&gt;""),Data!J197,IF(AND(Data!$N$19=10,Data!K197&lt;&gt;""),Data!K197,""))))))))))</f>
        <v/>
      </c>
      <c r="N201" s="1"/>
    </row>
    <row r="202" spans="2:14" x14ac:dyDescent="0.15">
      <c r="B202" s="38" t="str">
        <f>IF(AND(Data!$N$15=1,Data!B198&lt;&gt;""),Data!B198,IF(AND(Data!$N$15=2,Data!C198&lt;&gt;""),Data!C198,IF(AND(Data!$N$15=3,Data!D198&lt;&gt;""),Data!D198,IF(AND(Data!$N$15=4,Data!E198&lt;&gt;""),Data!E198,IF(AND(Data!$N$15=5,Data!F198&lt;&gt;""),Data!F198,IF(AND(Data!$N$15=6,Data!G198&lt;&gt;""),Data!G198,IF(AND(Data!$N$15=7,Data!H198&lt;&gt;""),Data!H198,IF(AND(Data!$N$15=8,Data!I198&lt;&gt;""),Data!I198,IF(AND(Data!$N$15=9,Data!J198&lt;&gt;""),Data!J198,IF(AND(Data!$N$15=10,Data!K198&lt;&gt;""),Data!K198,""))))))))))</f>
        <v/>
      </c>
      <c r="C202" s="38" t="str">
        <f>IF(AND(Data!$N$19=1,Data!B198&lt;&gt;""),Data!B198,IF(AND(Data!$N$19=2,Data!C198&lt;&gt;""),Data!C198,IF(AND(Data!$N$19=3,Data!D198&lt;&gt;""),Data!D198,IF(AND(Data!$N$19=4,Data!E198&lt;&gt;""),Data!E198,IF(AND(Data!$N$19=5,Data!F198&lt;&gt;""),Data!F198,IF(AND(Data!$N$19=6,Data!G198&lt;&gt;""),Data!G198,IF(AND(Data!$N$19=7,Data!H198&lt;&gt;""),Data!H198,IF(AND(Data!$N$19=8,Data!I198&lt;&gt;""),Data!I198,IF(AND(Data!$N$19=9,Data!J198&lt;&gt;""),Data!J198,IF(AND(Data!$N$19=10,Data!K198&lt;&gt;""),Data!K198,""))))))))))</f>
        <v/>
      </c>
    </row>
    <row r="203" spans="2:14" x14ac:dyDescent="0.15">
      <c r="B203" s="38" t="str">
        <f>IF(AND(Data!$N$15=1,Data!B199&lt;&gt;""),Data!B199,IF(AND(Data!$N$15=2,Data!C199&lt;&gt;""),Data!C199,IF(AND(Data!$N$15=3,Data!D199&lt;&gt;""),Data!D199,IF(AND(Data!$N$15=4,Data!E199&lt;&gt;""),Data!E199,IF(AND(Data!$N$15=5,Data!F199&lt;&gt;""),Data!F199,IF(AND(Data!$N$15=6,Data!G199&lt;&gt;""),Data!G199,IF(AND(Data!$N$15=7,Data!H199&lt;&gt;""),Data!H199,IF(AND(Data!$N$15=8,Data!I199&lt;&gt;""),Data!I199,IF(AND(Data!$N$15=9,Data!J199&lt;&gt;""),Data!J199,IF(AND(Data!$N$15=10,Data!K199&lt;&gt;""),Data!K199,""))))))))))</f>
        <v/>
      </c>
      <c r="C203" s="38" t="str">
        <f>IF(AND(Data!$N$19=1,Data!B199&lt;&gt;""),Data!B199,IF(AND(Data!$N$19=2,Data!C199&lt;&gt;""),Data!C199,IF(AND(Data!$N$19=3,Data!D199&lt;&gt;""),Data!D199,IF(AND(Data!$N$19=4,Data!E199&lt;&gt;""),Data!E199,IF(AND(Data!$N$19=5,Data!F199&lt;&gt;""),Data!F199,IF(AND(Data!$N$19=6,Data!G199&lt;&gt;""),Data!G199,IF(AND(Data!$N$19=7,Data!H199&lt;&gt;""),Data!H199,IF(AND(Data!$N$19=8,Data!I199&lt;&gt;""),Data!I199,IF(AND(Data!$N$19=9,Data!J199&lt;&gt;""),Data!J199,IF(AND(Data!$N$19=10,Data!K199&lt;&gt;""),Data!K199,""))))))))))</f>
        <v/>
      </c>
    </row>
    <row r="204" spans="2:14" x14ac:dyDescent="0.15">
      <c r="B204" s="38" t="str">
        <f>IF(AND(Data!$N$15=1,Data!B200&lt;&gt;""),Data!B200,IF(AND(Data!$N$15=2,Data!C200&lt;&gt;""),Data!C200,IF(AND(Data!$N$15=3,Data!D200&lt;&gt;""),Data!D200,IF(AND(Data!$N$15=4,Data!E200&lt;&gt;""),Data!E200,IF(AND(Data!$N$15=5,Data!F200&lt;&gt;""),Data!F200,IF(AND(Data!$N$15=6,Data!G200&lt;&gt;""),Data!G200,IF(AND(Data!$N$15=7,Data!H200&lt;&gt;""),Data!H200,IF(AND(Data!$N$15=8,Data!I200&lt;&gt;""),Data!I200,IF(AND(Data!$N$15=9,Data!J200&lt;&gt;""),Data!J200,IF(AND(Data!$N$15=10,Data!K200&lt;&gt;""),Data!K200,""))))))))))</f>
        <v/>
      </c>
      <c r="C204" s="38" t="str">
        <f>IF(AND(Data!$N$19=1,Data!B200&lt;&gt;""),Data!B200,IF(AND(Data!$N$19=2,Data!C200&lt;&gt;""),Data!C200,IF(AND(Data!$N$19=3,Data!D200&lt;&gt;""),Data!D200,IF(AND(Data!$N$19=4,Data!E200&lt;&gt;""),Data!E200,IF(AND(Data!$N$19=5,Data!F200&lt;&gt;""),Data!F200,IF(AND(Data!$N$19=6,Data!G200&lt;&gt;""),Data!G200,IF(AND(Data!$N$19=7,Data!H200&lt;&gt;""),Data!H200,IF(AND(Data!$N$19=8,Data!I200&lt;&gt;""),Data!I200,IF(AND(Data!$N$19=9,Data!J200&lt;&gt;""),Data!J200,IF(AND(Data!$N$19=10,Data!K200&lt;&gt;""),Data!K200,""))))))))))</f>
        <v/>
      </c>
      <c r="N204" s="1"/>
    </row>
    <row r="205" spans="2:14" x14ac:dyDescent="0.15">
      <c r="B205" s="38" t="str">
        <f>IF(AND(Data!$N$15=1,Data!B201&lt;&gt;""),Data!B201,IF(AND(Data!$N$15=2,Data!C201&lt;&gt;""),Data!C201,IF(AND(Data!$N$15=3,Data!D201&lt;&gt;""),Data!D201,IF(AND(Data!$N$15=4,Data!E201&lt;&gt;""),Data!E201,IF(AND(Data!$N$15=5,Data!F201&lt;&gt;""),Data!F201,IF(AND(Data!$N$15=6,Data!G201&lt;&gt;""),Data!G201,IF(AND(Data!$N$15=7,Data!H201&lt;&gt;""),Data!H201,IF(AND(Data!$N$15=8,Data!I201&lt;&gt;""),Data!I201,IF(AND(Data!$N$15=9,Data!J201&lt;&gt;""),Data!J201,IF(AND(Data!$N$15=10,Data!K201&lt;&gt;""),Data!K201,""))))))))))</f>
        <v/>
      </c>
      <c r="C205" s="38" t="str">
        <f>IF(AND(Data!$N$19=1,Data!B201&lt;&gt;""),Data!B201,IF(AND(Data!$N$19=2,Data!C201&lt;&gt;""),Data!C201,IF(AND(Data!$N$19=3,Data!D201&lt;&gt;""),Data!D201,IF(AND(Data!$N$19=4,Data!E201&lt;&gt;""),Data!E201,IF(AND(Data!$N$19=5,Data!F201&lt;&gt;""),Data!F201,IF(AND(Data!$N$19=6,Data!G201&lt;&gt;""),Data!G201,IF(AND(Data!$N$19=7,Data!H201&lt;&gt;""),Data!H201,IF(AND(Data!$N$19=8,Data!I201&lt;&gt;""),Data!I201,IF(AND(Data!$N$19=9,Data!J201&lt;&gt;""),Data!J201,IF(AND(Data!$N$19=10,Data!K201&lt;&gt;""),Data!K201,""))))))))))</f>
        <v/>
      </c>
    </row>
    <row r="206" spans="2:14" x14ac:dyDescent="0.15">
      <c r="B206" s="38" t="str">
        <f>IF(AND(Data!$N$15=1,Data!B202&lt;&gt;""),Data!B202,IF(AND(Data!$N$15=2,Data!C202&lt;&gt;""),Data!C202,IF(AND(Data!$N$15=3,Data!D202&lt;&gt;""),Data!D202,IF(AND(Data!$N$15=4,Data!E202&lt;&gt;""),Data!E202,IF(AND(Data!$N$15=5,Data!F202&lt;&gt;""),Data!F202,IF(AND(Data!$N$15=6,Data!G202&lt;&gt;""),Data!G202,IF(AND(Data!$N$15=7,Data!H202&lt;&gt;""),Data!H202,IF(AND(Data!$N$15=8,Data!I202&lt;&gt;""),Data!I202,IF(AND(Data!$N$15=9,Data!J202&lt;&gt;""),Data!J202,IF(AND(Data!$N$15=10,Data!K202&lt;&gt;""),Data!K202,""))))))))))</f>
        <v/>
      </c>
      <c r="C206" s="38" t="str">
        <f>IF(AND(Data!$N$19=1,Data!B202&lt;&gt;""),Data!B202,IF(AND(Data!$N$19=2,Data!C202&lt;&gt;""),Data!C202,IF(AND(Data!$N$19=3,Data!D202&lt;&gt;""),Data!D202,IF(AND(Data!$N$19=4,Data!E202&lt;&gt;""),Data!E202,IF(AND(Data!$N$19=5,Data!F202&lt;&gt;""),Data!F202,IF(AND(Data!$N$19=6,Data!G202&lt;&gt;""),Data!G202,IF(AND(Data!$N$19=7,Data!H202&lt;&gt;""),Data!H202,IF(AND(Data!$N$19=8,Data!I202&lt;&gt;""),Data!I202,IF(AND(Data!$N$19=9,Data!J202&lt;&gt;""),Data!J202,IF(AND(Data!$N$19=10,Data!K202&lt;&gt;""),Data!K202,""))))))))))</f>
        <v/>
      </c>
    </row>
    <row r="207" spans="2:14" x14ac:dyDescent="0.15">
      <c r="N207" s="1"/>
    </row>
    <row r="210" spans="14:14" x14ac:dyDescent="0.15">
      <c r="N210" s="1"/>
    </row>
    <row r="213" spans="14:14" x14ac:dyDescent="0.15">
      <c r="N213" s="1"/>
    </row>
    <row r="216" spans="14:14" x14ac:dyDescent="0.15">
      <c r="N216" s="1"/>
    </row>
    <row r="219" spans="14:14" x14ac:dyDescent="0.15">
      <c r="N219" s="1"/>
    </row>
    <row r="222" spans="14:14" x14ac:dyDescent="0.15">
      <c r="N222" s="1"/>
    </row>
    <row r="225" spans="14:14" x14ac:dyDescent="0.15">
      <c r="N225" s="1"/>
    </row>
    <row r="228" spans="14:14" x14ac:dyDescent="0.15">
      <c r="N228" s="1"/>
    </row>
    <row r="231" spans="14:14" x14ac:dyDescent="0.15">
      <c r="N231" s="1"/>
    </row>
    <row r="234" spans="14:14" x14ac:dyDescent="0.15">
      <c r="N234" s="1"/>
    </row>
    <row r="237" spans="14:14" x14ac:dyDescent="0.15">
      <c r="N237" s="1"/>
    </row>
    <row r="240" spans="14:14" x14ac:dyDescent="0.15">
      <c r="N240" s="1"/>
    </row>
    <row r="243" spans="14:14" x14ac:dyDescent="0.15">
      <c r="N243" s="1"/>
    </row>
    <row r="246" spans="14:14" x14ac:dyDescent="0.15">
      <c r="N246" s="1"/>
    </row>
    <row r="249" spans="14:14" x14ac:dyDescent="0.15">
      <c r="N249" s="1"/>
    </row>
    <row r="252" spans="14:14" x14ac:dyDescent="0.15">
      <c r="N252" s="1"/>
    </row>
    <row r="255" spans="14:14" x14ac:dyDescent="0.15">
      <c r="N255" s="1"/>
    </row>
    <row r="258" spans="14:14" x14ac:dyDescent="0.15">
      <c r="N258" s="1"/>
    </row>
    <row r="261" spans="14:14" x14ac:dyDescent="0.15">
      <c r="N261" s="1"/>
    </row>
    <row r="264" spans="14:14" x14ac:dyDescent="0.15">
      <c r="N264" s="1"/>
    </row>
    <row r="267" spans="14:14" x14ac:dyDescent="0.15">
      <c r="N267" s="1"/>
    </row>
    <row r="270" spans="14:14" x14ac:dyDescent="0.15">
      <c r="N270" s="1"/>
    </row>
    <row r="273" spans="14:14" x14ac:dyDescent="0.15">
      <c r="N273" s="1"/>
    </row>
    <row r="276" spans="14:14" x14ac:dyDescent="0.15">
      <c r="N276" s="1"/>
    </row>
    <row r="279" spans="14:14" x14ac:dyDescent="0.15">
      <c r="N279" s="1"/>
    </row>
    <row r="282" spans="14:14" x14ac:dyDescent="0.15">
      <c r="N282" s="1"/>
    </row>
    <row r="285" spans="14:14" x14ac:dyDescent="0.15">
      <c r="N285" s="1"/>
    </row>
    <row r="288" spans="14:14" x14ac:dyDescent="0.15">
      <c r="N288" s="1"/>
    </row>
    <row r="291" spans="14:14" x14ac:dyDescent="0.15">
      <c r="N291" s="1"/>
    </row>
    <row r="294" spans="14:14" x14ac:dyDescent="0.15">
      <c r="N294" s="1"/>
    </row>
    <row r="297" spans="14:14" x14ac:dyDescent="0.15">
      <c r="N297" s="1"/>
    </row>
    <row r="300" spans="14:14" x14ac:dyDescent="0.15">
      <c r="N300" s="1"/>
    </row>
    <row r="303" spans="14:14" x14ac:dyDescent="0.15">
      <c r="N303" s="1"/>
    </row>
    <row r="306" spans="14:14" x14ac:dyDescent="0.15">
      <c r="N306" s="1"/>
    </row>
    <row r="309" spans="14:14" x14ac:dyDescent="0.15">
      <c r="N309" s="1"/>
    </row>
    <row r="312" spans="14:14" x14ac:dyDescent="0.15">
      <c r="N312" s="1"/>
    </row>
    <row r="315" spans="14:14" x14ac:dyDescent="0.15">
      <c r="N315" s="1"/>
    </row>
    <row r="318" spans="14:14" x14ac:dyDescent="0.15">
      <c r="N318" s="1"/>
    </row>
    <row r="321" spans="14:14" x14ac:dyDescent="0.15">
      <c r="N321" s="1"/>
    </row>
    <row r="324" spans="14:14" x14ac:dyDescent="0.15">
      <c r="N324" s="1"/>
    </row>
    <row r="327" spans="14:14" x14ac:dyDescent="0.15">
      <c r="N327" s="1"/>
    </row>
    <row r="330" spans="14:14" x14ac:dyDescent="0.15">
      <c r="N330" s="1"/>
    </row>
    <row r="333" spans="14:14" x14ac:dyDescent="0.15">
      <c r="N333" s="1"/>
    </row>
    <row r="336" spans="14:14" x14ac:dyDescent="0.15">
      <c r="N336" s="1"/>
    </row>
    <row r="339" spans="14:14" x14ac:dyDescent="0.15">
      <c r="N339" s="1"/>
    </row>
    <row r="342" spans="14:14" x14ac:dyDescent="0.15">
      <c r="N342" s="1"/>
    </row>
    <row r="345" spans="14:14" x14ac:dyDescent="0.15">
      <c r="N345" s="1"/>
    </row>
    <row r="348" spans="14:14" x14ac:dyDescent="0.15">
      <c r="N348" s="1"/>
    </row>
    <row r="351" spans="14:14" x14ac:dyDescent="0.15">
      <c r="N351" s="1"/>
    </row>
    <row r="354" spans="14:14" x14ac:dyDescent="0.15">
      <c r="N354" s="1"/>
    </row>
    <row r="357" spans="14:14" x14ac:dyDescent="0.15">
      <c r="N357" s="1"/>
    </row>
    <row r="360" spans="14:14" x14ac:dyDescent="0.15">
      <c r="N360" s="1"/>
    </row>
    <row r="363" spans="14:14" x14ac:dyDescent="0.15">
      <c r="N363" s="1"/>
    </row>
    <row r="366" spans="14:14" x14ac:dyDescent="0.15">
      <c r="N366" s="1"/>
    </row>
    <row r="369" spans="14:14" x14ac:dyDescent="0.15">
      <c r="N369" s="1"/>
    </row>
    <row r="372" spans="14:14" x14ac:dyDescent="0.15">
      <c r="N372" s="1"/>
    </row>
    <row r="375" spans="14:14" x14ac:dyDescent="0.15">
      <c r="N375" s="1"/>
    </row>
    <row r="378" spans="14:14" x14ac:dyDescent="0.15">
      <c r="N378" s="1"/>
    </row>
    <row r="381" spans="14:14" x14ac:dyDescent="0.15">
      <c r="N381" s="1"/>
    </row>
    <row r="384" spans="14:14" x14ac:dyDescent="0.15">
      <c r="N384" s="1"/>
    </row>
    <row r="387" spans="14:14" x14ac:dyDescent="0.15">
      <c r="N387" s="1"/>
    </row>
    <row r="390" spans="14:14" x14ac:dyDescent="0.15">
      <c r="N390" s="1"/>
    </row>
    <row r="393" spans="14:14" x14ac:dyDescent="0.15">
      <c r="N393" s="1"/>
    </row>
    <row r="396" spans="14:14" x14ac:dyDescent="0.15">
      <c r="N396" s="1"/>
    </row>
    <row r="399" spans="14:14" x14ac:dyDescent="0.15">
      <c r="N399" s="1"/>
    </row>
    <row r="402" spans="14:14" x14ac:dyDescent="0.15">
      <c r="N402" s="1"/>
    </row>
    <row r="405" spans="14:14" x14ac:dyDescent="0.15">
      <c r="N405" s="1"/>
    </row>
    <row r="408" spans="14:14" x14ac:dyDescent="0.15">
      <c r="N408" s="1"/>
    </row>
    <row r="411" spans="14:14" x14ac:dyDescent="0.15">
      <c r="N411" s="1"/>
    </row>
    <row r="414" spans="14:14" x14ac:dyDescent="0.15">
      <c r="N414" s="1"/>
    </row>
    <row r="417" spans="14:14" x14ac:dyDescent="0.15">
      <c r="N417" s="1"/>
    </row>
    <row r="420" spans="14:14" x14ac:dyDescent="0.15">
      <c r="N420" s="1"/>
    </row>
    <row r="423" spans="14:14" x14ac:dyDescent="0.15">
      <c r="N423" s="1"/>
    </row>
    <row r="426" spans="14:14" x14ac:dyDescent="0.15">
      <c r="N426" s="1"/>
    </row>
    <row r="429" spans="14:14" x14ac:dyDescent="0.15">
      <c r="N429" s="1"/>
    </row>
    <row r="432" spans="14:14" x14ac:dyDescent="0.15">
      <c r="N432" s="1"/>
    </row>
    <row r="435" spans="14:14" x14ac:dyDescent="0.15">
      <c r="N435" s="1"/>
    </row>
    <row r="438" spans="14:14" x14ac:dyDescent="0.15">
      <c r="N438" s="1"/>
    </row>
    <row r="441" spans="14:14" x14ac:dyDescent="0.15">
      <c r="N441" s="1"/>
    </row>
    <row r="444" spans="14:14" x14ac:dyDescent="0.15">
      <c r="N444" s="1"/>
    </row>
    <row r="447" spans="14:14" x14ac:dyDescent="0.15">
      <c r="N447" s="1"/>
    </row>
    <row r="450" spans="14:14" x14ac:dyDescent="0.15">
      <c r="N450" s="1"/>
    </row>
    <row r="453" spans="14:14" x14ac:dyDescent="0.15">
      <c r="N453" s="1"/>
    </row>
    <row r="456" spans="14:14" x14ac:dyDescent="0.15">
      <c r="N456" s="1"/>
    </row>
    <row r="459" spans="14:14" x14ac:dyDescent="0.15">
      <c r="N459" s="1"/>
    </row>
    <row r="462" spans="14:14" x14ac:dyDescent="0.15">
      <c r="N462" s="1"/>
    </row>
    <row r="465" spans="14:14" x14ac:dyDescent="0.15">
      <c r="N465" s="1"/>
    </row>
    <row r="468" spans="14:14" x14ac:dyDescent="0.15">
      <c r="N468" s="1"/>
    </row>
    <row r="471" spans="14:14" x14ac:dyDescent="0.15">
      <c r="N471" s="1"/>
    </row>
    <row r="474" spans="14:14" x14ac:dyDescent="0.15">
      <c r="N474" s="1"/>
    </row>
    <row r="477" spans="14:14" x14ac:dyDescent="0.15">
      <c r="N477" s="1"/>
    </row>
    <row r="480" spans="14:14" x14ac:dyDescent="0.15">
      <c r="N480" s="1"/>
    </row>
    <row r="483" spans="14:14" x14ac:dyDescent="0.15">
      <c r="N483" s="1"/>
    </row>
    <row r="486" spans="14:14" x14ac:dyDescent="0.15">
      <c r="N486" s="1"/>
    </row>
    <row r="489" spans="14:14" x14ac:dyDescent="0.15">
      <c r="N489" s="1"/>
    </row>
    <row r="492" spans="14:14" x14ac:dyDescent="0.15">
      <c r="N492" s="1"/>
    </row>
    <row r="495" spans="14:14" x14ac:dyDescent="0.15">
      <c r="N495" s="1"/>
    </row>
    <row r="498" spans="14:14" x14ac:dyDescent="0.15">
      <c r="N498" s="1"/>
    </row>
    <row r="501" spans="14:14" x14ac:dyDescent="0.15">
      <c r="N501" s="1"/>
    </row>
    <row r="504" spans="14:14" x14ac:dyDescent="0.15">
      <c r="N504" s="1"/>
    </row>
    <row r="507" spans="14:14" x14ac:dyDescent="0.15">
      <c r="N507" s="1"/>
    </row>
    <row r="510" spans="14:14" x14ac:dyDescent="0.15">
      <c r="N510" s="1"/>
    </row>
    <row r="513" spans="14:14" x14ac:dyDescent="0.15">
      <c r="N513" s="1"/>
    </row>
    <row r="516" spans="14:14" x14ac:dyDescent="0.15">
      <c r="N516" s="1"/>
    </row>
    <row r="519" spans="14:14" x14ac:dyDescent="0.15">
      <c r="N519" s="1"/>
    </row>
    <row r="522" spans="14:14" x14ac:dyDescent="0.15">
      <c r="N522" s="1"/>
    </row>
    <row r="525" spans="14:14" x14ac:dyDescent="0.15">
      <c r="N525" s="1"/>
    </row>
    <row r="528" spans="14:14" x14ac:dyDescent="0.15">
      <c r="N528" s="1"/>
    </row>
    <row r="531" spans="14:14" x14ac:dyDescent="0.15">
      <c r="N531" s="1"/>
    </row>
    <row r="534" spans="14:14" x14ac:dyDescent="0.15">
      <c r="N534" s="1"/>
    </row>
    <row r="537" spans="14:14" x14ac:dyDescent="0.15">
      <c r="N537" s="1"/>
    </row>
    <row r="540" spans="14:14" x14ac:dyDescent="0.15">
      <c r="N540" s="1"/>
    </row>
    <row r="543" spans="14:14" x14ac:dyDescent="0.15">
      <c r="N543" s="1"/>
    </row>
    <row r="546" spans="14:14" x14ac:dyDescent="0.15">
      <c r="N546" s="1"/>
    </row>
    <row r="549" spans="14:14" x14ac:dyDescent="0.15">
      <c r="N549" s="1"/>
    </row>
    <row r="552" spans="14:14" x14ac:dyDescent="0.15">
      <c r="N552" s="1"/>
    </row>
  </sheetData>
  <sheetProtection sheet="1" objects="1" scenarios="1"/>
  <mergeCells count="8">
    <mergeCell ref="J27:K27"/>
    <mergeCell ref="E30:I30"/>
    <mergeCell ref="F27:H27"/>
    <mergeCell ref="E24:I25"/>
    <mergeCell ref="D1:J1"/>
    <mergeCell ref="E4:G4"/>
    <mergeCell ref="E13:G13"/>
    <mergeCell ref="E22:F22"/>
  </mergeCells>
  <pageMargins left="0.75" right="0.75" top="1" bottom="1" header="0.5" footer="0.5"/>
  <pageSetup orientation="portrait"/>
  <ignoredErrors>
    <ignoredError sqref="B6:C206 E12:I12 H8:I8 E17 K30 H38:I38 H10:I11 I9 E8:F11 H15:I15 E13 E16:G16 G17:G18 H19 G28 H20:I23 I27 F22:G22 E23:G23 E30 E31:G31 G32 E29:G29 E21:G21 G19 H29:I29 E27 H31:I31 E22 E32 F30:I30 F27:H27 E28 E19 I19 H32 E25:I26 F24:I24 E20 G20 I28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2"/>
  <sheetViews>
    <sheetView topLeftCell="B1" zoomScale="140" zoomScaleNormal="140" workbookViewId="0">
      <selection activeCell="I27" sqref="I27"/>
    </sheetView>
  </sheetViews>
  <sheetFormatPr baseColWidth="10" defaultColWidth="11.5" defaultRowHeight="13" x14ac:dyDescent="0.15"/>
  <cols>
    <col min="1" max="1" width="2.5" customWidth="1"/>
    <col min="2" max="2" width="17.83203125" customWidth="1"/>
    <col min="3" max="3" width="18.1640625" customWidth="1"/>
    <col min="4" max="4" width="4.5" customWidth="1"/>
    <col min="5" max="5" width="18" customWidth="1"/>
    <col min="6" max="6" width="15.5" customWidth="1"/>
    <col min="7" max="7" width="11.6640625" customWidth="1"/>
    <col min="8" max="8" width="15.83203125" customWidth="1"/>
    <col min="9" max="9" width="11" customWidth="1"/>
    <col min="10" max="10" width="12.1640625" customWidth="1"/>
    <col min="11" max="11" width="12.83203125" customWidth="1"/>
    <col min="12" max="12" width="8.83203125" hidden="1" customWidth="1"/>
    <col min="13" max="13" width="11.5" hidden="1" customWidth="1"/>
    <col min="14" max="14" width="12.33203125" hidden="1" customWidth="1"/>
    <col min="15" max="16" width="11.5" hidden="1" customWidth="1"/>
    <col min="17" max="17" width="12.33203125" hidden="1" customWidth="1"/>
    <col min="18" max="19" width="11.5" hidden="1" customWidth="1"/>
    <col min="20" max="20" width="11.5" customWidth="1"/>
  </cols>
  <sheetData>
    <row r="1" spans="1:19" ht="16" x14ac:dyDescent="0.2">
      <c r="D1" s="207" t="s">
        <v>48</v>
      </c>
      <c r="E1" s="205"/>
      <c r="F1" s="205"/>
      <c r="G1" s="205"/>
      <c r="H1" s="205"/>
      <c r="I1" s="205"/>
      <c r="J1" s="206"/>
    </row>
    <row r="2" spans="1:19" ht="12.75" customHeight="1" x14ac:dyDescent="0.2">
      <c r="A2" s="3"/>
      <c r="B2" s="3"/>
      <c r="C2" s="3"/>
      <c r="D2" s="3"/>
      <c r="E2" s="2"/>
      <c r="F2" s="2"/>
      <c r="G2" s="2"/>
      <c r="H2" s="2"/>
      <c r="I2" s="2"/>
      <c r="J2" s="2"/>
    </row>
    <row r="3" spans="1:19" ht="12.75" customHeight="1" x14ac:dyDescent="0.2">
      <c r="A3" s="3"/>
      <c r="B3" s="3"/>
      <c r="C3" s="3"/>
      <c r="D3" s="3"/>
      <c r="E3" s="2"/>
      <c r="F3" s="2"/>
      <c r="G3" s="2"/>
      <c r="H3" s="2"/>
      <c r="I3" s="2"/>
      <c r="J3" s="2"/>
    </row>
    <row r="4" spans="1:19" ht="16" x14ac:dyDescent="0.2">
      <c r="A4" s="3"/>
      <c r="B4" s="3"/>
      <c r="C4" s="3"/>
      <c r="D4" s="3"/>
      <c r="E4" s="208" t="s">
        <v>49</v>
      </c>
      <c r="F4" s="209"/>
      <c r="G4" s="191"/>
      <c r="H4" s="7"/>
      <c r="I4" s="7"/>
      <c r="J4" s="7"/>
      <c r="K4" s="8"/>
    </row>
    <row r="5" spans="1:19" ht="14" x14ac:dyDescent="0.15">
      <c r="A5" s="2"/>
      <c r="B5" s="2"/>
      <c r="C5" s="2"/>
      <c r="D5" s="2"/>
      <c r="E5" s="9"/>
      <c r="F5" s="77"/>
      <c r="G5" s="77"/>
      <c r="H5" s="7"/>
      <c r="I5" s="7"/>
      <c r="J5" s="7"/>
      <c r="K5" s="10"/>
      <c r="L5" s="1"/>
      <c r="M5" s="1"/>
      <c r="N5" s="1"/>
    </row>
    <row r="6" spans="1:19" ht="14" x14ac:dyDescent="0.15">
      <c r="A6" s="1"/>
      <c r="B6" s="37" t="str">
        <f>IF(Data!$N$22=1,Data!$B$2,IF(Data!$N$22=2,Data!$C$2,IF(Data!$N$22=3,Data!$D$2,IF(Data!$N$22=4,Data!$E$2,IF(Data!$N$22=5,Data!$F$2,IF(Data!$N$22=6,Data!$G$2,IF(Data!$N$22=7,Data!$H$2,IF(Data!$N$22=8,Data!$I$2,IF(Data!$N$22=9,Data!$J$2,IF(Data!$N$22=10,Data!$K$2,""))))))))))</f>
        <v>EdLevel</v>
      </c>
      <c r="C6" s="37" t="str">
        <f>IF(Data!$N$27=1,Data!$B$2,IF(Data!$N$27=2,Data!$C$2,IF(Data!$N$27=3,Data!$D$2,IF(Data!$N$27=4,Data!$E$2,IF(Data!$N$27=5,Data!$F$2,IF(Data!$N$27=6,Data!$G$2,IF(Data!$N$27=7,Data!$H$2,IF(Data!$N$27=8,Data!$I$2,IF(Data!$N$27=9,Data!$J$2,IF(Data!$N$27=10,Data!$K$2,""))))))))))</f>
        <v>Amount $</v>
      </c>
      <c r="D6" s="1"/>
      <c r="E6" s="55" t="s">
        <v>53</v>
      </c>
      <c r="F6" s="55" t="s">
        <v>54</v>
      </c>
      <c r="G6" s="55" t="s">
        <v>55</v>
      </c>
      <c r="H6" s="55" t="s">
        <v>56</v>
      </c>
      <c r="I6" s="55" t="s">
        <v>11</v>
      </c>
      <c r="J6" s="55" t="s">
        <v>60</v>
      </c>
    </row>
    <row r="7" spans="1:19" ht="14" x14ac:dyDescent="0.15">
      <c r="A7" s="1"/>
      <c r="B7" s="38" t="str">
        <f>IF(AND(Data!$N$22=1,Data!B3&lt;&gt;""),Data!B3,IF(AND(Data!$N$22=2,Data!C3&lt;&gt;""),Data!C3,IF(AND(Data!$N$22=3,Data!D3&lt;&gt;""),Data!D3,IF(AND(Data!$N$22=4,Data!E3&lt;&gt;""),Data!E3,IF(AND(Data!$N$22=5,Data!F3&lt;&gt;""),Data!F3,IF(AND(Data!$N$22=6,Data!G3&lt;&gt;""),Data!G3,IF(AND(Data!$N$22=7,Data!H3&lt;&gt;""),Data!H3,IF(AND(Data!$N$22=8,Data!I3&lt;&gt;""),Data!I3,IF(AND(Data!$N$22=9,Data!J3&lt;&gt;""),Data!J3,IF(AND(Data!$N$22=10,Data!K3&lt;&gt;""),Data!K3,""))))))))))</f>
        <v>BA</v>
      </c>
      <c r="C7" s="38">
        <f>IF(AND(Data!$N$27=1,Data!B3&lt;&gt;""),Data!B3,IF(AND(Data!$N$27=2,Data!C3&lt;&gt;""),Data!C3,IF(AND(Data!$N$27=3,Data!D3&lt;&gt;""),Data!D3,IF(AND(Data!$N$27=4,Data!E3&lt;&gt;""),Data!E3,IF(AND(Data!$N$27=5,Data!F3&lt;&gt;""),Data!F3,IF(AND(Data!$N$27=6,Data!G3&lt;&gt;""),Data!G3,IF(AND(Data!$N$27=7,Data!H3&lt;&gt;""),Data!H3,IF(AND(Data!$N$27=8,Data!I3&lt;&gt;""),Data!I3,IF(AND(Data!$N$27=9,Data!J3&lt;&gt;""),Data!J3,IF(AND(Data!$N$27=10,Data!K3&lt;&gt;""),Data!K3,""))))))))))</f>
        <v>1837</v>
      </c>
      <c r="D7" s="1"/>
      <c r="E7" s="55" t="s">
        <v>50</v>
      </c>
      <c r="F7" s="73">
        <f>IF(AND(K30&lt;&gt;"",K34&lt;&gt;"",K38&lt;&gt;""),M40,IF(AND(Data!M24&lt;&gt;"",B7&lt;&gt;"",C7&lt;&gt;""),DEVSQ(Q14:S213),""))</f>
        <v>2923425.7786080986</v>
      </c>
      <c r="G7" s="78">
        <f>IF(AND(K30&lt;&gt;"",K34&lt;&gt;"",K38&lt;&gt;""),(L30+L34+L38)-1,IF(AND(F7&lt;&gt;"",L14&lt;&gt;"",L15&lt;&gt;""),COUNT(M14:M16)-1,""))</f>
        <v>2</v>
      </c>
      <c r="H7" s="73">
        <f>IF(AND(F7&lt;&gt;"",G7&lt;&gt;""),F7/G7,"")</f>
        <v>1461712.8893040493</v>
      </c>
      <c r="I7" s="79">
        <f>IF(AND(H7&lt;&gt;"",H8&lt;&gt;""),H7/H8,"")</f>
        <v>1.5689098832358768</v>
      </c>
      <c r="J7" s="80">
        <f>IF(I7&lt;&gt;"",FDIST(I7,G7,G8),"")</f>
        <v>0.21306953290513697</v>
      </c>
    </row>
    <row r="8" spans="1:19" ht="14" x14ac:dyDescent="0.15">
      <c r="A8" s="1"/>
      <c r="B8" s="38" t="str">
        <f>IF(AND(Data!$N$22=1,Data!B4&lt;&gt;""),Data!B4,IF(AND(Data!$N$22=2,Data!C4&lt;&gt;""),Data!C4,IF(AND(Data!$N$22=3,Data!D4&lt;&gt;""),Data!D4,IF(AND(Data!$N$22=4,Data!E4&lt;&gt;""),Data!E4,IF(AND(Data!$N$22=5,Data!F4&lt;&gt;""),Data!F4,IF(AND(Data!$N$22=6,Data!G4&lt;&gt;""),Data!G4,IF(AND(Data!$N$22=7,Data!H4&lt;&gt;""),Data!H4,IF(AND(Data!$N$22=8,Data!I4&lt;&gt;""),Data!I4,IF(AND(Data!$N$22=9,Data!J4&lt;&gt;""),Data!J4,IF(AND(Data!$N$22=10,Data!K4&lt;&gt;""),Data!K4,""))))))))))</f>
        <v>BA</v>
      </c>
      <c r="C8" s="38">
        <f>IF(AND(Data!$N$27=1,Data!B4&lt;&gt;""),Data!B4,IF(AND(Data!$N$27=2,Data!C4&lt;&gt;""),Data!C4,IF(AND(Data!$N$27=3,Data!D4&lt;&gt;""),Data!D4,IF(AND(Data!$N$27=4,Data!E4&lt;&gt;""),Data!E4,IF(AND(Data!$N$27=5,Data!F4&lt;&gt;""),Data!F4,IF(AND(Data!$N$27=6,Data!G4&lt;&gt;""),Data!G4,IF(AND(Data!$N$27=7,Data!H4&lt;&gt;""),Data!H4,IF(AND(Data!$N$27=8,Data!I4&lt;&gt;""),Data!I4,IF(AND(Data!$N$27=9,Data!J4&lt;&gt;""),Data!J4,IF(AND(Data!$N$27=10,Data!K4&lt;&gt;""),Data!K4,""))))))))))</f>
        <v>2477</v>
      </c>
      <c r="D8" s="1"/>
      <c r="E8" s="55" t="s">
        <v>51</v>
      </c>
      <c r="F8" s="73">
        <f>IF(F9&lt;&gt;"",F9-F7,"")</f>
        <v>98757467.157171726</v>
      </c>
      <c r="G8" s="78">
        <f>IF(AND(G7&lt;&gt;"",G9&lt;&gt;""),G9-G7,"")</f>
        <v>106</v>
      </c>
      <c r="H8" s="73">
        <f>IF(AND(F8&lt;&gt;"",G8&lt;&gt;""),F8/G8,"")</f>
        <v>931674.2184638842</v>
      </c>
      <c r="I8" s="81"/>
      <c r="J8" s="82"/>
      <c r="L8" s="1"/>
      <c r="N8" s="1"/>
    </row>
    <row r="9" spans="1:19" ht="14" x14ac:dyDescent="0.15">
      <c r="A9" s="1"/>
      <c r="B9" s="38" t="str">
        <f>IF(AND(Data!$N$22=1,Data!B5&lt;&gt;""),Data!B5,IF(AND(Data!$N$22=2,Data!C5&lt;&gt;""),Data!C5,IF(AND(Data!$N$22=3,Data!D5&lt;&gt;""),Data!D5,IF(AND(Data!$N$22=4,Data!E5&lt;&gt;""),Data!E5,IF(AND(Data!$N$22=5,Data!F5&lt;&gt;""),Data!F5,IF(AND(Data!$N$22=6,Data!G5&lt;&gt;""),Data!G5,IF(AND(Data!$N$22=7,Data!H5&lt;&gt;""),Data!H5,IF(AND(Data!$N$22=8,Data!I5&lt;&gt;""),Data!I5,IF(AND(Data!$N$22=9,Data!J5&lt;&gt;""),Data!J5,IF(AND(Data!$N$22=10,Data!K5&lt;&gt;""),Data!K5,""))))))))))</f>
        <v>BA</v>
      </c>
      <c r="C9" s="38">
        <f>IF(AND(Data!$N$27=1,Data!B5&lt;&gt;""),Data!B5,IF(AND(Data!$N$27=2,Data!C5&lt;&gt;""),Data!C5,IF(AND(Data!$N$27=3,Data!D5&lt;&gt;""),Data!D5,IF(AND(Data!$N$27=4,Data!E5&lt;&gt;""),Data!E5,IF(AND(Data!$N$27=5,Data!F5&lt;&gt;""),Data!F5,IF(AND(Data!$N$27=6,Data!G5&lt;&gt;""),Data!G5,IF(AND(Data!$N$27=7,Data!H5&lt;&gt;""),Data!H5,IF(AND(Data!$N$27=8,Data!I5&lt;&gt;""),Data!I5,IF(AND(Data!$N$27=9,Data!J5&lt;&gt;""),Data!J5,IF(AND(Data!$N$27=10,Data!K5&lt;&gt;""),Data!K5,""))))))))))</f>
        <v>2512</v>
      </c>
      <c r="D9" s="1"/>
      <c r="E9" s="55" t="s">
        <v>52</v>
      </c>
      <c r="F9" s="73">
        <f>IF(AND(K30&lt;&gt;"",K34&lt;&gt;"",K38&lt;&gt;""),M42,IF(AND(Data!M24&lt;&gt;"",B7&lt;&gt;"",C7&lt;&gt;""),DEVSQ(N14:P213),""))</f>
        <v>101680892.93577982</v>
      </c>
      <c r="G9" s="78">
        <f>IF(AND(K30&lt;&gt;"",K34&lt;&gt;"",K38&lt;&gt;""),(K30+K34+K38)-1,IF(AND(B7&lt;&gt;"",C7&lt;&gt;"",L14&lt;&gt;"",L15&lt;&gt;""),COUNT(N14:P213)-1,""))</f>
        <v>108</v>
      </c>
      <c r="H9" s="83"/>
      <c r="I9" s="83"/>
      <c r="J9" s="84"/>
      <c r="L9" s="1"/>
      <c r="N9" s="1"/>
    </row>
    <row r="10" spans="1:19" ht="14" x14ac:dyDescent="0.15">
      <c r="A10" s="1"/>
      <c r="B10" s="38" t="str">
        <f>IF(AND(Data!$N$22=1,Data!B6&lt;&gt;""),Data!B6,IF(AND(Data!$N$22=2,Data!C6&lt;&gt;""),Data!C6,IF(AND(Data!$N$22=3,Data!D6&lt;&gt;""),Data!D6,IF(AND(Data!$N$22=4,Data!E6&lt;&gt;""),Data!E6,IF(AND(Data!$N$22=5,Data!F6&lt;&gt;""),Data!F6,IF(AND(Data!$N$22=6,Data!G6&lt;&gt;""),Data!G6,IF(AND(Data!$N$22=7,Data!H6&lt;&gt;""),Data!H6,IF(AND(Data!$N$22=8,Data!I6&lt;&gt;""),Data!I6,IF(AND(Data!$N$22=9,Data!J6&lt;&gt;""),Data!J6,IF(AND(Data!$N$22=10,Data!K6&lt;&gt;""),Data!K6,""))))))))))</f>
        <v>M</v>
      </c>
      <c r="C10" s="38">
        <f>IF(AND(Data!$N$27=1,Data!B6&lt;&gt;""),Data!B6,IF(AND(Data!$N$27=2,Data!C6&lt;&gt;""),Data!C6,IF(AND(Data!$N$27=3,Data!D6&lt;&gt;""),Data!D6,IF(AND(Data!$N$27=4,Data!E6&lt;&gt;""),Data!E6,IF(AND(Data!$N$27=5,Data!F6&lt;&gt;""),Data!F6,IF(AND(Data!$N$27=6,Data!G6&lt;&gt;""),Data!G6,IF(AND(Data!$N$27=7,Data!H6&lt;&gt;""),Data!H6,IF(AND(Data!$N$27=8,Data!I6&lt;&gt;""),Data!I6,IF(AND(Data!$N$27=9,Data!J6&lt;&gt;""),Data!J6,IF(AND(Data!$N$27=10,Data!K6&lt;&gt;""),Data!K6,""))))))))))</f>
        <v>2583</v>
      </c>
      <c r="D10" s="1"/>
      <c r="E10" s="8"/>
      <c r="F10" s="8"/>
      <c r="G10" s="8"/>
      <c r="H10" s="8"/>
      <c r="I10" s="8"/>
      <c r="J10" s="8"/>
      <c r="L10" s="1"/>
      <c r="N10" s="1">
        <f>STDEV(N14:N213)</f>
        <v>948.358857260543</v>
      </c>
      <c r="O10">
        <f>STDEV(O14:O213)</f>
        <v>977.55305567865037</v>
      </c>
      <c r="P10">
        <f>STDEV(P14:P213)</f>
        <v>1010.6152400388061</v>
      </c>
    </row>
    <row r="11" spans="1:19" ht="14" x14ac:dyDescent="0.15">
      <c r="A11" s="1"/>
      <c r="B11" s="38" t="str">
        <f>IF(AND(Data!$N$22=1,Data!B7&lt;&gt;""),Data!B7,IF(AND(Data!$N$22=2,Data!C7&lt;&gt;""),Data!C7,IF(AND(Data!$N$22=3,Data!D7&lt;&gt;""),Data!D7,IF(AND(Data!$N$22=4,Data!E7&lt;&gt;""),Data!E7,IF(AND(Data!$N$22=5,Data!F7&lt;&gt;""),Data!F7,IF(AND(Data!$N$22=6,Data!G7&lt;&gt;""),Data!G7,IF(AND(Data!$N$22=7,Data!H7&lt;&gt;""),Data!H7,IF(AND(Data!$N$22=8,Data!I7&lt;&gt;""),Data!I7,IF(AND(Data!$N$22=9,Data!J7&lt;&gt;""),Data!J7,IF(AND(Data!$N$22=10,Data!K7&lt;&gt;""),Data!K7,""))))))))))</f>
        <v>BA</v>
      </c>
      <c r="C11" s="38">
        <f>IF(AND(Data!$N$27=1,Data!B7&lt;&gt;""),Data!B7,IF(AND(Data!$N$27=2,Data!C7&lt;&gt;""),Data!C7,IF(AND(Data!$N$27=3,Data!D7&lt;&gt;""),Data!D7,IF(AND(Data!$N$27=4,Data!E7&lt;&gt;""),Data!E7,IF(AND(Data!$N$27=5,Data!F7&lt;&gt;""),Data!F7,IF(AND(Data!$N$27=6,Data!G7&lt;&gt;""),Data!G7,IF(AND(Data!$N$27=7,Data!H7&lt;&gt;""),Data!H7,IF(AND(Data!$N$27=8,Data!I7&lt;&gt;""),Data!I7,IF(AND(Data!$N$27=9,Data!J7&lt;&gt;""),Data!J7,IF(AND(Data!$N$27=10,Data!K7&lt;&gt;""),Data!K7,""))))))))))</f>
        <v>2600</v>
      </c>
      <c r="D11" s="1"/>
      <c r="E11" s="55" t="s">
        <v>62</v>
      </c>
      <c r="F11" s="79">
        <f>IF(I7&lt;&gt;"",FINV(F12,G7,G8),"")</f>
        <v>3.0820145010144344</v>
      </c>
      <c r="G11" s="8"/>
      <c r="I11" s="8"/>
      <c r="J11" s="8"/>
      <c r="L11" s="1"/>
      <c r="N11" s="93">
        <f>COUNT(N14:N213)</f>
        <v>66</v>
      </c>
      <c r="O11" s="93">
        <f t="shared" ref="O11:P11" si="0">COUNT(O14:O213)</f>
        <v>25</v>
      </c>
      <c r="P11" s="93">
        <f t="shared" si="0"/>
        <v>18</v>
      </c>
    </row>
    <row r="12" spans="1:19" ht="14" x14ac:dyDescent="0.15">
      <c r="A12" s="1"/>
      <c r="B12" s="38" t="str">
        <f>IF(AND(Data!$N$22=1,Data!B8&lt;&gt;""),Data!B8,IF(AND(Data!$N$22=2,Data!C8&lt;&gt;""),Data!C8,IF(AND(Data!$N$22=3,Data!D8&lt;&gt;""),Data!D8,IF(AND(Data!$N$22=4,Data!E8&lt;&gt;""),Data!E8,IF(AND(Data!$N$22=5,Data!F8&lt;&gt;""),Data!F8,IF(AND(Data!$N$22=6,Data!G8&lt;&gt;""),Data!G8,IF(AND(Data!$N$22=7,Data!H8&lt;&gt;""),Data!H8,IF(AND(Data!$N$22=8,Data!I8&lt;&gt;""),Data!I8,IF(AND(Data!$N$22=9,Data!J8&lt;&gt;""),Data!J8,IF(AND(Data!$N$22=10,Data!K8&lt;&gt;""),Data!K8,""))))))))))</f>
        <v>M</v>
      </c>
      <c r="C12" s="38">
        <f>IF(AND(Data!$N$27=1,Data!B8&lt;&gt;""),Data!B8,IF(AND(Data!$N$27=2,Data!C8&lt;&gt;""),Data!C8,IF(AND(Data!$N$27=3,Data!D8&lt;&gt;""),Data!D8,IF(AND(Data!$N$27=4,Data!E8&lt;&gt;""),Data!E8,IF(AND(Data!$N$27=5,Data!F8&lt;&gt;""),Data!F8,IF(AND(Data!$N$27=6,Data!G8&lt;&gt;""),Data!G8,IF(AND(Data!$N$27=7,Data!H8&lt;&gt;""),Data!H8,IF(AND(Data!$N$27=8,Data!I8&lt;&gt;""),Data!I8,IF(AND(Data!$N$27=9,Data!J8&lt;&gt;""),Data!J8,IF(AND(Data!$N$27=10,Data!K8&lt;&gt;""),Data!K8,""))))))))))</f>
        <v>2600</v>
      </c>
      <c r="D12" s="1"/>
      <c r="E12" s="16" t="s">
        <v>9</v>
      </c>
      <c r="F12" s="170">
        <v>0.05</v>
      </c>
      <c r="G12" s="8"/>
      <c r="I12" s="8"/>
      <c r="J12" s="8"/>
      <c r="L12" s="1"/>
      <c r="N12" s="1"/>
    </row>
    <row r="13" spans="1:19" ht="14" x14ac:dyDescent="0.15">
      <c r="A13" s="1"/>
      <c r="B13" s="38" t="str">
        <f>IF(AND(Data!$N$22=1,Data!B9&lt;&gt;""),Data!B9,IF(AND(Data!$N$22=2,Data!C9&lt;&gt;""),Data!C9,IF(AND(Data!$N$22=3,Data!D9&lt;&gt;""),Data!D9,IF(AND(Data!$N$22=4,Data!E9&lt;&gt;""),Data!E9,IF(AND(Data!$N$22=5,Data!F9&lt;&gt;""),Data!F9,IF(AND(Data!$N$22=6,Data!G9&lt;&gt;""),Data!G9,IF(AND(Data!$N$22=7,Data!H9&lt;&gt;""),Data!H9,IF(AND(Data!$N$22=8,Data!I9&lt;&gt;""),Data!I9,IF(AND(Data!$N$22=9,Data!J9&lt;&gt;""),Data!J9,IF(AND(Data!$N$22=10,Data!K9&lt;&gt;""),Data!K9,""))))))))))</f>
        <v>M</v>
      </c>
      <c r="C13" s="38">
        <f>IF(AND(Data!$N$27=1,Data!B9&lt;&gt;""),Data!B9,IF(AND(Data!$N$27=2,Data!C9&lt;&gt;""),Data!C9,IF(AND(Data!$N$27=3,Data!D9&lt;&gt;""),Data!D9,IF(AND(Data!$N$27=4,Data!E9&lt;&gt;""),Data!E9,IF(AND(Data!$N$27=5,Data!F9&lt;&gt;""),Data!F9,IF(AND(Data!$N$27=6,Data!G9&lt;&gt;""),Data!G9,IF(AND(Data!$N$27=7,Data!H9&lt;&gt;""),Data!H9,IF(AND(Data!$N$27=8,Data!I9&lt;&gt;""),Data!I9,IF(AND(Data!$N$27=9,Data!J9&lt;&gt;""),Data!J9,IF(AND(Data!$N$27=10,Data!K9&lt;&gt;""),Data!K9,""))))))))))</f>
        <v>2705</v>
      </c>
      <c r="D13" s="1"/>
      <c r="E13" s="55" t="s">
        <v>61</v>
      </c>
      <c r="F13" s="101" t="str">
        <f>IF(AND(J7&lt;&gt;"",J7&lt;F12),"Yes",IF(AND(J7&lt;&gt;"",J7&gt;F12),"No",""))</f>
        <v>No</v>
      </c>
      <c r="G13" s="8"/>
      <c r="H13" s="8"/>
      <c r="I13" s="8"/>
      <c r="J13" s="8"/>
      <c r="L13" s="89" t="s">
        <v>47</v>
      </c>
      <c r="M13" s="89" t="s">
        <v>67</v>
      </c>
      <c r="N13" s="89" t="s">
        <v>44</v>
      </c>
      <c r="O13" s="89" t="s">
        <v>45</v>
      </c>
      <c r="P13" s="89" t="s">
        <v>46</v>
      </c>
      <c r="Q13" s="89" t="s">
        <v>57</v>
      </c>
      <c r="R13" s="89" t="s">
        <v>58</v>
      </c>
      <c r="S13" s="89" t="s">
        <v>59</v>
      </c>
    </row>
    <row r="14" spans="1:19" ht="14" x14ac:dyDescent="0.15">
      <c r="A14" s="1"/>
      <c r="B14" s="38" t="str">
        <f>IF(AND(Data!$N$22=1,Data!B10&lt;&gt;""),Data!B10,IF(AND(Data!$N$22=2,Data!C10&lt;&gt;""),Data!C10,IF(AND(Data!$N$22=3,Data!D10&lt;&gt;""),Data!D10,IF(AND(Data!$N$22=4,Data!E10&lt;&gt;""),Data!E10,IF(AND(Data!$N$22=5,Data!F10&lt;&gt;""),Data!F10,IF(AND(Data!$N$22=6,Data!G10&lt;&gt;""),Data!G10,IF(AND(Data!$N$22=7,Data!H10&lt;&gt;""),Data!H10,IF(AND(Data!$N$22=8,Data!I10&lt;&gt;""),Data!I10,IF(AND(Data!$N$22=9,Data!J10&lt;&gt;""),Data!J10,IF(AND(Data!$N$22=10,Data!K10&lt;&gt;""),Data!K10,""))))))))))</f>
        <v>BA</v>
      </c>
      <c r="C14" s="38">
        <f>IF(AND(Data!$N$27=1,Data!B10&lt;&gt;""),Data!B10,IF(AND(Data!$N$27=2,Data!C10&lt;&gt;""),Data!C10,IF(AND(Data!$N$27=3,Data!D10&lt;&gt;""),Data!D10,IF(AND(Data!$N$27=4,Data!E10&lt;&gt;""),Data!E10,IF(AND(Data!$N$27=5,Data!F10&lt;&gt;""),Data!F10,IF(AND(Data!$N$27=6,Data!G10&lt;&gt;""),Data!G10,IF(AND(Data!$N$27=7,Data!H10&lt;&gt;""),Data!H10,IF(AND(Data!$N$27=8,Data!I10&lt;&gt;""),Data!I10,IF(AND(Data!$N$27=9,Data!J10&lt;&gt;""),Data!J10,IF(AND(Data!$N$27=10,Data!K10&lt;&gt;""),Data!K10,""))))))))))</f>
        <v>2731</v>
      </c>
      <c r="D14" s="1"/>
      <c r="E14" s="8"/>
      <c r="F14" s="8"/>
      <c r="G14" s="8"/>
      <c r="H14" s="8"/>
      <c r="I14" s="8"/>
      <c r="J14" s="8"/>
      <c r="L14" s="90" t="str">
        <f>IF(Data!M24&lt;&gt;"",Data!M24,"")</f>
        <v>BA</v>
      </c>
      <c r="M14" s="90">
        <f>IF(L14&lt;&gt;"",1,"")</f>
        <v>1</v>
      </c>
      <c r="N14" s="90">
        <f t="shared" ref="N14:N45" si="1">IF(B7=$L$14,C7,"")</f>
        <v>1837</v>
      </c>
      <c r="O14" s="90" t="str">
        <f t="shared" ref="O14:O45" si="2">IF(B7=$L$15,C7,"")</f>
        <v/>
      </c>
      <c r="P14" s="90" t="str">
        <f t="shared" ref="P14:P45" si="3">IF(B7=$L$16,C7,"")</f>
        <v/>
      </c>
      <c r="Q14" s="90">
        <f t="shared" ref="Q14:Q25" si="4">IF(N14&lt;&gt;"",AVERAGE($N$14:$N$213),"")</f>
        <v>3990.030303030303</v>
      </c>
      <c r="R14" s="90" t="str">
        <f t="shared" ref="R14:R25" si="5">IF(O14&lt;&gt;"",AVERAGE($O$14:$O$213),"")</f>
        <v/>
      </c>
      <c r="S14" s="90" t="str">
        <f t="shared" ref="S14:S25" si="6">IF(P14&lt;&gt;"",AVERAGE($P$14:$P$213),"")</f>
        <v/>
      </c>
    </row>
    <row r="15" spans="1:19" x14ac:dyDescent="0.15">
      <c r="A15" s="1"/>
      <c r="B15" s="38" t="str">
        <f>IF(AND(Data!$N$22=1,Data!B11&lt;&gt;""),Data!B11,IF(AND(Data!$N$22=2,Data!C11&lt;&gt;""),Data!C11,IF(AND(Data!$N$22=3,Data!D11&lt;&gt;""),Data!D11,IF(AND(Data!$N$22=4,Data!E11&lt;&gt;""),Data!E11,IF(AND(Data!$N$22=5,Data!F11&lt;&gt;""),Data!F11,IF(AND(Data!$N$22=6,Data!G11&lt;&gt;""),Data!G11,IF(AND(Data!$N$22=7,Data!H11&lt;&gt;""),Data!H11,IF(AND(Data!$N$22=8,Data!I11&lt;&gt;""),Data!I11,IF(AND(Data!$N$22=9,Data!J11&lt;&gt;""),Data!J11,IF(AND(Data!$N$22=10,Data!K11&lt;&gt;""),Data!K11,""))))))))))</f>
        <v>BA</v>
      </c>
      <c r="C15" s="38">
        <f>IF(AND(Data!$N$27=1,Data!B11&lt;&gt;""),Data!B11,IF(AND(Data!$N$27=2,Data!C11&lt;&gt;""),Data!C11,IF(AND(Data!$N$27=3,Data!D11&lt;&gt;""),Data!D11,IF(AND(Data!$N$27=4,Data!E11&lt;&gt;""),Data!E11,IF(AND(Data!$N$27=5,Data!F11&lt;&gt;""),Data!F11,IF(AND(Data!$N$27=6,Data!G11&lt;&gt;""),Data!G11,IF(AND(Data!$N$27=7,Data!H11&lt;&gt;""),Data!H11,IF(AND(Data!$N$27=8,Data!I11&lt;&gt;""),Data!I11,IF(AND(Data!$N$27=9,Data!J11&lt;&gt;""),Data!J11,IF(AND(Data!$N$27=10,Data!K11&lt;&gt;""),Data!K11,""))))))))))</f>
        <v>2731</v>
      </c>
      <c r="D15" s="1"/>
      <c r="E15" s="214" t="str">
        <f>IF(AND(J7&lt;&gt;"",J7&lt;F12),"Reject Null: The population means are probably not equal",IF(AND(J7&lt;&gt;"",J7&gt;F12),"Do Not Reject Null: The population means may be close to equal.",""))</f>
        <v>Do Not Reject Null: The population means may be close to equal.</v>
      </c>
      <c r="F15" s="234"/>
      <c r="G15" s="234"/>
      <c r="H15" s="234"/>
      <c r="I15" s="234"/>
      <c r="J15" s="249"/>
      <c r="L15" s="90" t="str">
        <f>IF(Data!M25&lt;&gt;"",Data!M25,"")</f>
        <v>M</v>
      </c>
      <c r="M15" s="90">
        <f t="shared" ref="M15:M16" si="7">IF(L15&lt;&gt;"",1,"")</f>
        <v>1</v>
      </c>
      <c r="N15" s="90">
        <f t="shared" si="1"/>
        <v>2477</v>
      </c>
      <c r="O15" s="90" t="str">
        <f t="shared" si="2"/>
        <v/>
      </c>
      <c r="P15" s="90" t="str">
        <f t="shared" si="3"/>
        <v/>
      </c>
      <c r="Q15" s="90">
        <f t="shared" si="4"/>
        <v>3990.030303030303</v>
      </c>
      <c r="R15" s="90" t="str">
        <f t="shared" si="5"/>
        <v/>
      </c>
      <c r="S15" s="90" t="str">
        <f t="shared" si="6"/>
        <v/>
      </c>
    </row>
    <row r="16" spans="1:19" x14ac:dyDescent="0.15">
      <c r="A16" s="1"/>
      <c r="B16" s="38" t="str">
        <f>IF(AND(Data!$N$22=1,Data!B12&lt;&gt;""),Data!B12,IF(AND(Data!$N$22=2,Data!C12&lt;&gt;""),Data!C12,IF(AND(Data!$N$22=3,Data!D12&lt;&gt;""),Data!D12,IF(AND(Data!$N$22=4,Data!E12&lt;&gt;""),Data!E12,IF(AND(Data!$N$22=5,Data!F12&lt;&gt;""),Data!F12,IF(AND(Data!$N$22=6,Data!G12&lt;&gt;""),Data!G12,IF(AND(Data!$N$22=7,Data!H12&lt;&gt;""),Data!H12,IF(AND(Data!$N$22=8,Data!I12&lt;&gt;""),Data!I12,IF(AND(Data!$N$22=9,Data!J12&lt;&gt;""),Data!J12,IF(AND(Data!$N$22=10,Data!K12&lt;&gt;""),Data!K12,""))))))))))</f>
        <v>BA</v>
      </c>
      <c r="C16" s="38">
        <f>IF(AND(Data!$N$27=1,Data!B12&lt;&gt;""),Data!B12,IF(AND(Data!$N$27=2,Data!C12&lt;&gt;""),Data!C12,IF(AND(Data!$N$27=3,Data!D12&lt;&gt;""),Data!D12,IF(AND(Data!$N$27=4,Data!E12&lt;&gt;""),Data!E12,IF(AND(Data!$N$27=5,Data!F12&lt;&gt;""),Data!F12,IF(AND(Data!$N$27=6,Data!G12&lt;&gt;""),Data!G12,IF(AND(Data!$N$27=7,Data!H12&lt;&gt;""),Data!H12,IF(AND(Data!$N$27=8,Data!I12&lt;&gt;""),Data!I12,IF(AND(Data!$N$27=9,Data!J12&lt;&gt;""),Data!J12,IF(AND(Data!$N$27=10,Data!K12&lt;&gt;""),Data!K12,""))))))))))</f>
        <v>2995</v>
      </c>
      <c r="D16" s="1"/>
      <c r="E16" s="236"/>
      <c r="F16" s="237"/>
      <c r="G16" s="237"/>
      <c r="H16" s="237"/>
      <c r="I16" s="237"/>
      <c r="J16" s="250"/>
      <c r="L16" s="90" t="str">
        <f>IF(Data!M26&lt;&gt;"",Data!M26,"")</f>
        <v>D</v>
      </c>
      <c r="M16" s="90">
        <f t="shared" si="7"/>
        <v>1</v>
      </c>
      <c r="N16" s="90">
        <f t="shared" si="1"/>
        <v>2512</v>
      </c>
      <c r="O16" s="90" t="str">
        <f t="shared" si="2"/>
        <v/>
      </c>
      <c r="P16" s="90" t="str">
        <f t="shared" si="3"/>
        <v/>
      </c>
      <c r="Q16" s="90">
        <f t="shared" si="4"/>
        <v>3990.030303030303</v>
      </c>
      <c r="R16" s="90" t="str">
        <f t="shared" si="5"/>
        <v/>
      </c>
      <c r="S16" s="90" t="str">
        <f t="shared" si="6"/>
        <v/>
      </c>
    </row>
    <row r="17" spans="1:19" ht="14" x14ac:dyDescent="0.15">
      <c r="A17" s="1"/>
      <c r="B17" s="38" t="str">
        <f>IF(AND(Data!$N$22=1,Data!B13&lt;&gt;""),Data!B13,IF(AND(Data!$N$22=2,Data!C13&lt;&gt;""),Data!C13,IF(AND(Data!$N$22=3,Data!D13&lt;&gt;""),Data!D13,IF(AND(Data!$N$22=4,Data!E13&lt;&gt;""),Data!E13,IF(AND(Data!$N$22=5,Data!F13&lt;&gt;""),Data!F13,IF(AND(Data!$N$22=6,Data!G13&lt;&gt;""),Data!G13,IF(AND(Data!$N$22=7,Data!H13&lt;&gt;""),Data!H13,IF(AND(Data!$N$22=8,Data!I13&lt;&gt;""),Data!I13,IF(AND(Data!$N$22=9,Data!J13&lt;&gt;""),Data!J13,IF(AND(Data!$N$22=10,Data!K13&lt;&gt;""),Data!K13,""))))))))))</f>
        <v>D</v>
      </c>
      <c r="C17" s="38">
        <f>IF(AND(Data!$N$27=1,Data!B13&lt;&gt;""),Data!B13,IF(AND(Data!$N$27=2,Data!C13&lt;&gt;""),Data!C13,IF(AND(Data!$N$27=3,Data!D13&lt;&gt;""),Data!D13,IF(AND(Data!$N$27=4,Data!E13&lt;&gt;""),Data!E13,IF(AND(Data!$N$27=5,Data!F13&lt;&gt;""),Data!F13,IF(AND(Data!$N$27=6,Data!G13&lt;&gt;""),Data!G13,IF(AND(Data!$N$27=7,Data!H13&lt;&gt;""),Data!H13,IF(AND(Data!$N$27=8,Data!I13&lt;&gt;""),Data!I13,IF(AND(Data!$N$27=9,Data!J13&lt;&gt;""),Data!J13,IF(AND(Data!$N$27=10,Data!K13&lt;&gt;""),Data!K13,""))))))))))</f>
        <v>3121</v>
      </c>
      <c r="D17" s="1"/>
      <c r="E17" s="96"/>
      <c r="F17" s="96"/>
      <c r="G17" s="96"/>
      <c r="H17" s="96"/>
      <c r="I17" s="96"/>
      <c r="J17" s="96"/>
      <c r="L17" s="91"/>
      <c r="M17" s="59"/>
      <c r="N17" s="90" t="str">
        <f t="shared" si="1"/>
        <v/>
      </c>
      <c r="O17" s="90">
        <f t="shared" si="2"/>
        <v>2583</v>
      </c>
      <c r="P17" s="90" t="str">
        <f t="shared" si="3"/>
        <v/>
      </c>
      <c r="Q17" s="90" t="str">
        <f t="shared" si="4"/>
        <v/>
      </c>
      <c r="R17" s="90">
        <f t="shared" si="5"/>
        <v>4332.68</v>
      </c>
      <c r="S17" s="90" t="str">
        <f t="shared" si="6"/>
        <v/>
      </c>
    </row>
    <row r="18" spans="1:19" ht="14" x14ac:dyDescent="0.15">
      <c r="A18" s="1"/>
      <c r="B18" s="38" t="str">
        <f>IF(AND(Data!$N$22=1,Data!B14&lt;&gt;""),Data!B14,IF(AND(Data!$N$22=2,Data!C14&lt;&gt;""),Data!C14,IF(AND(Data!$N$22=3,Data!D14&lt;&gt;""),Data!D14,IF(AND(Data!$N$22=4,Data!E14&lt;&gt;""),Data!E14,IF(AND(Data!$N$22=5,Data!F14&lt;&gt;""),Data!F14,IF(AND(Data!$N$22=6,Data!G14&lt;&gt;""),Data!G14,IF(AND(Data!$N$22=7,Data!H14&lt;&gt;""),Data!H14,IF(AND(Data!$N$22=8,Data!I14&lt;&gt;""),Data!I14,IF(AND(Data!$N$22=9,Data!J14&lt;&gt;""),Data!J14,IF(AND(Data!$N$22=10,Data!K14&lt;&gt;""),Data!K14,""))))))))))</f>
        <v>BA</v>
      </c>
      <c r="C18" s="38">
        <f>IF(AND(Data!$N$27=1,Data!B14&lt;&gt;""),Data!B14,IF(AND(Data!$N$27=2,Data!C14&lt;&gt;""),Data!C14,IF(AND(Data!$N$27=3,Data!D14&lt;&gt;""),Data!D14,IF(AND(Data!$N$27=4,Data!E14&lt;&gt;""),Data!E14,IF(AND(Data!$N$27=5,Data!F14&lt;&gt;""),Data!F14,IF(AND(Data!$N$27=6,Data!G14&lt;&gt;""),Data!G14,IF(AND(Data!$N$27=7,Data!H14&lt;&gt;""),Data!H14,IF(AND(Data!$N$27=8,Data!I14&lt;&gt;""),Data!I14,IF(AND(Data!$N$27=9,Data!J14&lt;&gt;""),Data!J14,IF(AND(Data!$N$27=10,Data!K14&lt;&gt;""),Data!K14,""))))))))))</f>
        <v>1923</v>
      </c>
      <c r="D18" s="1"/>
      <c r="E18" s="190" t="s">
        <v>70</v>
      </c>
      <c r="F18" s="247"/>
      <c r="G18" s="247"/>
      <c r="H18" s="248"/>
      <c r="I18" s="8"/>
      <c r="J18" s="8"/>
      <c r="L18" s="91"/>
      <c r="M18" s="91"/>
      <c r="N18" s="90">
        <f t="shared" si="1"/>
        <v>2600</v>
      </c>
      <c r="O18" s="90" t="str">
        <f t="shared" si="2"/>
        <v/>
      </c>
      <c r="P18" s="90" t="str">
        <f t="shared" si="3"/>
        <v/>
      </c>
      <c r="Q18" s="90">
        <f t="shared" si="4"/>
        <v>3990.030303030303</v>
      </c>
      <c r="R18" s="90" t="str">
        <f t="shared" si="5"/>
        <v/>
      </c>
      <c r="S18" s="90" t="str">
        <f t="shared" si="6"/>
        <v/>
      </c>
    </row>
    <row r="19" spans="1:19" ht="14" x14ac:dyDescent="0.15">
      <c r="A19" s="1"/>
      <c r="B19" s="38" t="str">
        <f>IF(AND(Data!$N$22=1,Data!B15&lt;&gt;""),Data!B15,IF(AND(Data!$N$22=2,Data!C15&lt;&gt;""),Data!C15,IF(AND(Data!$N$22=3,Data!D15&lt;&gt;""),Data!D15,IF(AND(Data!$N$22=4,Data!E15&lt;&gt;""),Data!E15,IF(AND(Data!$N$22=5,Data!F15&lt;&gt;""),Data!F15,IF(AND(Data!$N$22=6,Data!G15&lt;&gt;""),Data!G15,IF(AND(Data!$N$22=7,Data!H15&lt;&gt;""),Data!H15,IF(AND(Data!$N$22=8,Data!I15&lt;&gt;""),Data!I15,IF(AND(Data!$N$22=9,Data!J15&lt;&gt;""),Data!J15,IF(AND(Data!$N$22=10,Data!K15&lt;&gt;""),Data!K15,""))))))))))</f>
        <v>BA</v>
      </c>
      <c r="C19" s="38">
        <f>IF(AND(Data!$N$27=1,Data!B15&lt;&gt;""),Data!B15,IF(AND(Data!$N$27=2,Data!C15&lt;&gt;""),Data!C15,IF(AND(Data!$N$27=3,Data!D15&lt;&gt;""),Data!D15,IF(AND(Data!$N$27=4,Data!E15&lt;&gt;""),Data!E15,IF(AND(Data!$N$27=5,Data!F15&lt;&gt;""),Data!F15,IF(AND(Data!$N$27=6,Data!G15&lt;&gt;""),Data!G15,IF(AND(Data!$N$27=7,Data!H15&lt;&gt;""),Data!H15,IF(AND(Data!$N$27=8,Data!I15&lt;&gt;""),Data!I15,IF(AND(Data!$N$27=9,Data!J15&lt;&gt;""),Data!J15,IF(AND(Data!$N$27=10,Data!K15&lt;&gt;""),Data!K15,""))))))))))</f>
        <v>2448</v>
      </c>
      <c r="D19" s="1"/>
      <c r="E19" s="18" t="s">
        <v>63</v>
      </c>
      <c r="F19" s="61" t="s">
        <v>64</v>
      </c>
      <c r="G19" s="85"/>
      <c r="H19" s="55" t="s">
        <v>68</v>
      </c>
      <c r="I19" s="251" t="s">
        <v>1</v>
      </c>
      <c r="J19" s="252"/>
      <c r="L19" s="92"/>
      <c r="M19" s="51"/>
      <c r="N19" s="90" t="str">
        <f t="shared" si="1"/>
        <v/>
      </c>
      <c r="O19" s="90">
        <f t="shared" si="2"/>
        <v>2600</v>
      </c>
      <c r="P19" s="90" t="str">
        <f t="shared" si="3"/>
        <v/>
      </c>
      <c r="Q19" s="90" t="str">
        <f t="shared" si="4"/>
        <v/>
      </c>
      <c r="R19" s="90">
        <f t="shared" si="5"/>
        <v>4332.68</v>
      </c>
      <c r="S19" s="90" t="str">
        <f t="shared" si="6"/>
        <v/>
      </c>
    </row>
    <row r="20" spans="1:19" ht="14" x14ac:dyDescent="0.15">
      <c r="A20" s="1"/>
      <c r="B20" s="38" t="str">
        <f>IF(AND(Data!$N$22=1,Data!B16&lt;&gt;""),Data!B16,IF(AND(Data!$N$22=2,Data!C16&lt;&gt;""),Data!C16,IF(AND(Data!$N$22=3,Data!D16&lt;&gt;""),Data!D16,IF(AND(Data!$N$22=4,Data!E16&lt;&gt;""),Data!E16,IF(AND(Data!$N$22=5,Data!F16&lt;&gt;""),Data!F16,IF(AND(Data!$N$22=6,Data!G16&lt;&gt;""),Data!G16,IF(AND(Data!$N$22=7,Data!H16&lt;&gt;""),Data!H16,IF(AND(Data!$N$22=8,Data!I16&lt;&gt;""),Data!I16,IF(AND(Data!$N$22=9,Data!J16&lt;&gt;""),Data!J16,IF(AND(Data!$N$22=10,Data!K16&lt;&gt;""),Data!K16,""))))))))))</f>
        <v>BA</v>
      </c>
      <c r="C20" s="38">
        <f>IF(AND(Data!$N$27=1,Data!B16&lt;&gt;""),Data!B16,IF(AND(Data!$N$27=2,Data!C16&lt;&gt;""),Data!C16,IF(AND(Data!$N$27=3,Data!D16&lt;&gt;""),Data!D16,IF(AND(Data!$N$27=4,Data!E16&lt;&gt;""),Data!E16,IF(AND(Data!$N$27=5,Data!F16&lt;&gt;""),Data!F16,IF(AND(Data!$N$27=6,Data!G16&lt;&gt;""),Data!G16,IF(AND(Data!$N$27=7,Data!H16&lt;&gt;""),Data!H16,IF(AND(Data!$N$27=8,Data!I16&lt;&gt;""),Data!I16,IF(AND(Data!$N$27=9,Data!J16&lt;&gt;""),Data!J16,IF(AND(Data!$N$27=10,Data!K16&lt;&gt;""),Data!K16,""))))))))))</f>
        <v>2514</v>
      </c>
      <c r="D20" s="1"/>
      <c r="E20" s="78" t="str">
        <f>IF(K27&lt;&gt;"",K27,IF(L14&lt;&gt;"",L14,""))</f>
        <v>BA</v>
      </c>
      <c r="F20" s="73">
        <f>IF(AND(K28&lt;&gt;"",K29&lt;&gt;"",K30&lt;&gt;"",K32&lt;&gt;"",K36&lt;&gt;""),K28,IF(J28&lt;&gt;"",J28,""))</f>
        <v>3990.030303030303</v>
      </c>
      <c r="G20" s="176" t="s">
        <v>2</v>
      </c>
      <c r="H20" s="73">
        <f>IF(AND(K30&lt;&gt;"",K34&lt;&gt;"",K38&lt;&gt;"",K28&lt;&gt;"",K32&lt;&gt;"",K36&lt;&gt;""),TINV(F12,G8)*SQRT(H8/K30),IF(L14&lt;&gt;"",TINV(F12,G8)*SQRT(H8/J30),""))</f>
        <v>235.55621815485691</v>
      </c>
      <c r="I20" s="73">
        <f>IF(H20&lt;&gt;"",F20-H20,"")</f>
        <v>3754.4740848754459</v>
      </c>
      <c r="J20" s="73">
        <f>IF(H20&lt;&gt;"",F20+H20,"")</f>
        <v>4225.5865211851597</v>
      </c>
      <c r="L20" s="91"/>
      <c r="M20" s="91"/>
      <c r="N20" s="90" t="str">
        <f t="shared" si="1"/>
        <v/>
      </c>
      <c r="O20" s="90">
        <f t="shared" si="2"/>
        <v>2705</v>
      </c>
      <c r="P20" s="90" t="str">
        <f t="shared" si="3"/>
        <v/>
      </c>
      <c r="Q20" s="90" t="str">
        <f t="shared" si="4"/>
        <v/>
      </c>
      <c r="R20" s="90">
        <f t="shared" si="5"/>
        <v>4332.68</v>
      </c>
      <c r="S20" s="90" t="str">
        <f t="shared" si="6"/>
        <v/>
      </c>
    </row>
    <row r="21" spans="1:19" ht="14" x14ac:dyDescent="0.15">
      <c r="A21" s="1"/>
      <c r="B21" s="38" t="str">
        <f>IF(AND(Data!$N$22=1,Data!B17&lt;&gt;""),Data!B17,IF(AND(Data!$N$22=2,Data!C17&lt;&gt;""),Data!C17,IF(AND(Data!$N$22=3,Data!D17&lt;&gt;""),Data!D17,IF(AND(Data!$N$22=4,Data!E17&lt;&gt;""),Data!E17,IF(AND(Data!$N$22=5,Data!F17&lt;&gt;""),Data!F17,IF(AND(Data!$N$22=6,Data!G17&lt;&gt;""),Data!G17,IF(AND(Data!$N$22=7,Data!H17&lt;&gt;""),Data!H17,IF(AND(Data!$N$22=8,Data!I17&lt;&gt;""),Data!I17,IF(AND(Data!$N$22=9,Data!J17&lt;&gt;""),Data!J17,IF(AND(Data!$N$22=10,Data!K17&lt;&gt;""),Data!K17,""))))))))))</f>
        <v>BA</v>
      </c>
      <c r="C21" s="38">
        <f>IF(AND(Data!$N$27=1,Data!B17&lt;&gt;""),Data!B17,IF(AND(Data!$N$27=2,Data!C17&lt;&gt;""),Data!C17,IF(AND(Data!$N$27=3,Data!D17&lt;&gt;""),Data!D17,IF(AND(Data!$N$27=4,Data!E17&lt;&gt;""),Data!E17,IF(AND(Data!$N$27=5,Data!F17&lt;&gt;""),Data!F17,IF(AND(Data!$N$27=6,Data!G17&lt;&gt;""),Data!G17,IF(AND(Data!$N$27=7,Data!H17&lt;&gt;""),Data!H17,IF(AND(Data!$N$27=8,Data!I17&lt;&gt;""),Data!I17,IF(AND(Data!$N$27=9,Data!J17&lt;&gt;""),Data!J17,IF(AND(Data!$N$27=10,Data!K17&lt;&gt;""),Data!K17,""))))))))))</f>
        <v>2544</v>
      </c>
      <c r="D21" s="1"/>
      <c r="E21" s="78" t="str">
        <f>IF(K31&lt;&gt;"",K31,IF(L15&lt;&gt;"",L15,""))</f>
        <v>M</v>
      </c>
      <c r="F21" s="73">
        <f>IF(AND(K28&lt;&gt;"",K29&lt;&gt;"",K30&lt;&gt;"",K32&lt;&gt;"",K36&lt;&gt;""),K32,IF(J32&lt;&gt;"",J32,""))</f>
        <v>4332.68</v>
      </c>
      <c r="G21" s="176" t="s">
        <v>2</v>
      </c>
      <c r="H21" s="73">
        <f>IF(AND(K30&lt;&gt;"",K34&lt;&gt;"",K38&lt;&gt;"",K28&lt;&gt;"",K32&lt;&gt;"",K36&lt;&gt;""),TINV(F12,G8)*SQRT(H8/K34),IF(L15&lt;&gt;"",TINV(F12,G8)*SQRT(H8/J34),""))</f>
        <v>382.73355254817278</v>
      </c>
      <c r="I21" s="73">
        <f>IF(H21&lt;&gt;"",F21-H21,"")</f>
        <v>3949.9464474518277</v>
      </c>
      <c r="J21" s="73">
        <f>IF(H21&lt;&gt;"",F21+H21,"")</f>
        <v>4715.4135525481734</v>
      </c>
      <c r="L21" s="91"/>
      <c r="M21" s="91"/>
      <c r="N21" s="90">
        <f t="shared" si="1"/>
        <v>2731</v>
      </c>
      <c r="O21" s="90" t="str">
        <f t="shared" si="2"/>
        <v/>
      </c>
      <c r="P21" s="90" t="str">
        <f t="shared" si="3"/>
        <v/>
      </c>
      <c r="Q21" s="90">
        <f t="shared" si="4"/>
        <v>3990.030303030303</v>
      </c>
      <c r="R21" s="90" t="str">
        <f t="shared" si="5"/>
        <v/>
      </c>
      <c r="S21" s="90" t="str">
        <f t="shared" si="6"/>
        <v/>
      </c>
    </row>
    <row r="22" spans="1:19" ht="14" x14ac:dyDescent="0.15">
      <c r="B22" s="38" t="str">
        <f>IF(AND(Data!$N$22=1,Data!B18&lt;&gt;""),Data!B18,IF(AND(Data!$N$22=2,Data!C18&lt;&gt;""),Data!C18,IF(AND(Data!$N$22=3,Data!D18&lt;&gt;""),Data!D18,IF(AND(Data!$N$22=4,Data!E18&lt;&gt;""),Data!E18,IF(AND(Data!$N$22=5,Data!F18&lt;&gt;""),Data!F18,IF(AND(Data!$N$22=6,Data!G18&lt;&gt;""),Data!G18,IF(AND(Data!$N$22=7,Data!H18&lt;&gt;""),Data!H18,IF(AND(Data!$N$22=8,Data!I18&lt;&gt;""),Data!I18,IF(AND(Data!$N$22=9,Data!J18&lt;&gt;""),Data!J18,IF(AND(Data!$N$22=10,Data!K18&lt;&gt;""),Data!K18,""))))))))))</f>
        <v>BA</v>
      </c>
      <c r="C22" s="38">
        <f>IF(AND(Data!$N$27=1,Data!B18&lt;&gt;""),Data!B18,IF(AND(Data!$N$27=2,Data!C18&lt;&gt;""),Data!C18,IF(AND(Data!$N$27=3,Data!D18&lt;&gt;""),Data!D18,IF(AND(Data!$N$27=4,Data!E18&lt;&gt;""),Data!E18,IF(AND(Data!$N$27=5,Data!F18&lt;&gt;""),Data!F18,IF(AND(Data!$N$27=6,Data!G18&lt;&gt;""),Data!G18,IF(AND(Data!$N$27=7,Data!H18&lt;&gt;""),Data!H18,IF(AND(Data!$N$27=8,Data!I18&lt;&gt;""),Data!I18,IF(AND(Data!$N$27=9,Data!J18&lt;&gt;""),Data!J18,IF(AND(Data!$N$27=10,Data!K18&lt;&gt;""),Data!K18,""))))))))))</f>
        <v>2578</v>
      </c>
      <c r="E22" s="78" t="str">
        <f>IF(K35&lt;&gt;"",K35,IF(L16&lt;&gt;"",L16,""))</f>
        <v>D</v>
      </c>
      <c r="F22" s="73">
        <f>IF(AND(K28&lt;&gt;"",K29&lt;&gt;"",K30&lt;&gt;"",K32&lt;&gt;"",K36&lt;&gt;""),K36,IF(J36&lt;&gt;"",J36,""))</f>
        <v>4314.1111111111113</v>
      </c>
      <c r="G22" s="176" t="s">
        <v>2</v>
      </c>
      <c r="H22" s="73">
        <f>IF(AND(K30&lt;&gt;"",K34&lt;&gt;"",K38&lt;&gt;"",K28&lt;&gt;"",K32&lt;&gt;"",K36&lt;&gt;""),TINV(F12,G8)*SQRT(H8/K38),IF(L16&lt;&gt;"",TINV(F12,G8)*SQRT(H8/J38),""))</f>
        <v>451.0558173240513</v>
      </c>
      <c r="I22" s="73">
        <f>IF(H22&lt;&gt;"",F22-H22,"")</f>
        <v>3863.0552937870598</v>
      </c>
      <c r="J22" s="73">
        <f>IF(H22&lt;&gt;"",F22+H22,"")</f>
        <v>4765.1669284351628</v>
      </c>
      <c r="L22" s="59"/>
      <c r="M22" s="59"/>
      <c r="N22" s="90">
        <f t="shared" si="1"/>
        <v>2731</v>
      </c>
      <c r="O22" s="90" t="str">
        <f t="shared" si="2"/>
        <v/>
      </c>
      <c r="P22" s="90" t="str">
        <f t="shared" si="3"/>
        <v/>
      </c>
      <c r="Q22" s="90">
        <f t="shared" si="4"/>
        <v>3990.030303030303</v>
      </c>
      <c r="R22" s="90" t="str">
        <f t="shared" si="5"/>
        <v/>
      </c>
      <c r="S22" s="90" t="str">
        <f t="shared" si="6"/>
        <v/>
      </c>
    </row>
    <row r="23" spans="1:19" ht="14" x14ac:dyDescent="0.15">
      <c r="B23" s="38" t="str">
        <f>IF(AND(Data!$N$22=1,Data!B19&lt;&gt;""),Data!B19,IF(AND(Data!$N$22=2,Data!C19&lt;&gt;""),Data!C19,IF(AND(Data!$N$22=3,Data!D19&lt;&gt;""),Data!D19,IF(AND(Data!$N$22=4,Data!E19&lt;&gt;""),Data!E19,IF(AND(Data!$N$22=5,Data!F19&lt;&gt;""),Data!F19,IF(AND(Data!$N$22=6,Data!G19&lt;&gt;""),Data!G19,IF(AND(Data!$N$22=7,Data!H19&lt;&gt;""),Data!H19,IF(AND(Data!$N$22=8,Data!I19&lt;&gt;""),Data!I19,IF(AND(Data!$N$22=9,Data!J19&lt;&gt;""),Data!J19,IF(AND(Data!$N$22=10,Data!K19&lt;&gt;""),Data!K19,""))))))))))</f>
        <v>BA</v>
      </c>
      <c r="C23" s="38">
        <f>IF(AND(Data!$N$27=1,Data!B19&lt;&gt;""),Data!B19,IF(AND(Data!$N$27=2,Data!C19&lt;&gt;""),Data!C19,IF(AND(Data!$N$27=3,Data!D19&lt;&gt;""),Data!D19,IF(AND(Data!$N$27=4,Data!E19&lt;&gt;""),Data!E19,IF(AND(Data!$N$27=5,Data!F19&lt;&gt;""),Data!F19,IF(AND(Data!$N$27=6,Data!G19&lt;&gt;""),Data!G19,IF(AND(Data!$N$27=7,Data!H19&lt;&gt;""),Data!H19,IF(AND(Data!$N$27=8,Data!I19&lt;&gt;""),Data!I19,IF(AND(Data!$N$27=9,Data!J19&lt;&gt;""),Data!J19,IF(AND(Data!$N$27=10,Data!K19&lt;&gt;""),Data!K19,""))))))))))</f>
        <v>2601</v>
      </c>
      <c r="E23" s="8"/>
      <c r="F23" s="8"/>
      <c r="G23" s="8"/>
      <c r="H23" s="8"/>
      <c r="I23" s="8"/>
      <c r="J23" s="8"/>
      <c r="L23" s="59"/>
      <c r="M23" s="59"/>
      <c r="N23" s="90">
        <f t="shared" si="1"/>
        <v>2995</v>
      </c>
      <c r="O23" s="90" t="str">
        <f t="shared" si="2"/>
        <v/>
      </c>
      <c r="P23" s="90" t="str">
        <f t="shared" si="3"/>
        <v/>
      </c>
      <c r="Q23" s="90">
        <f t="shared" si="4"/>
        <v>3990.030303030303</v>
      </c>
      <c r="R23" s="90" t="str">
        <f t="shared" si="5"/>
        <v/>
      </c>
      <c r="S23" s="90" t="str">
        <f t="shared" si="6"/>
        <v/>
      </c>
    </row>
    <row r="24" spans="1:19" ht="14" x14ac:dyDescent="0.15">
      <c r="B24" s="38" t="str">
        <f>IF(AND(Data!$N$22=1,Data!B20&lt;&gt;""),Data!B20,IF(AND(Data!$N$22=2,Data!C20&lt;&gt;""),Data!C20,IF(AND(Data!$N$22=3,Data!D20&lt;&gt;""),Data!D20,IF(AND(Data!$N$22=4,Data!E20&lt;&gt;""),Data!E20,IF(AND(Data!$N$22=5,Data!F20&lt;&gt;""),Data!F20,IF(AND(Data!$N$22=6,Data!G20&lt;&gt;""),Data!G20,IF(AND(Data!$N$22=7,Data!H20&lt;&gt;""),Data!H20,IF(AND(Data!$N$22=8,Data!I20&lt;&gt;""),Data!I20,IF(AND(Data!$N$22=9,Data!J20&lt;&gt;""),Data!J20,IF(AND(Data!$N$22=10,Data!K20&lt;&gt;""),Data!K20,""))))))))))</f>
        <v>BA</v>
      </c>
      <c r="C24" s="38">
        <f>IF(AND(Data!$N$27=1,Data!B20&lt;&gt;""),Data!B20,IF(AND(Data!$N$27=2,Data!C20&lt;&gt;""),Data!C20,IF(AND(Data!$N$27=3,Data!D20&lt;&gt;""),Data!D20,IF(AND(Data!$N$27=4,Data!E20&lt;&gt;""),Data!E20,IF(AND(Data!$N$27=5,Data!F20&lt;&gt;""),Data!F20,IF(AND(Data!$N$27=6,Data!G20&lt;&gt;""),Data!G20,IF(AND(Data!$N$27=7,Data!H20&lt;&gt;""),Data!H20,IF(AND(Data!$N$27=8,Data!I20&lt;&gt;""),Data!I20,IF(AND(Data!$N$27=9,Data!J20&lt;&gt;""),Data!J20,IF(AND(Data!$N$27=10,Data!K20&lt;&gt;""),Data!K20,""))))))))))</f>
        <v>2789</v>
      </c>
      <c r="E24" s="190" t="s">
        <v>69</v>
      </c>
      <c r="F24" s="247"/>
      <c r="G24" s="247"/>
      <c r="H24" s="248"/>
      <c r="I24" s="8"/>
      <c r="J24" s="8"/>
      <c r="L24" s="59"/>
      <c r="M24" s="59"/>
      <c r="N24" s="90" t="str">
        <f t="shared" si="1"/>
        <v/>
      </c>
      <c r="O24" s="90" t="str">
        <f t="shared" si="2"/>
        <v/>
      </c>
      <c r="P24" s="90">
        <f t="shared" si="3"/>
        <v>3121</v>
      </c>
      <c r="Q24" s="90" t="str">
        <f t="shared" si="4"/>
        <v/>
      </c>
      <c r="R24" s="90" t="str">
        <f t="shared" si="5"/>
        <v/>
      </c>
      <c r="S24" s="90">
        <f t="shared" si="6"/>
        <v>4314.1111111111113</v>
      </c>
    </row>
    <row r="25" spans="1:19" ht="14" x14ac:dyDescent="0.15">
      <c r="B25" s="38" t="str">
        <f>IF(AND(Data!$N$22=1,Data!B21&lt;&gt;""),Data!B21,IF(AND(Data!$N$22=2,Data!C21&lt;&gt;""),Data!C21,IF(AND(Data!$N$22=3,Data!D21&lt;&gt;""),Data!D21,IF(AND(Data!$N$22=4,Data!E21&lt;&gt;""),Data!E21,IF(AND(Data!$N$22=5,Data!F21&lt;&gt;""),Data!F21,IF(AND(Data!$N$22=6,Data!G21&lt;&gt;""),Data!G21,IF(AND(Data!$N$22=7,Data!H21&lt;&gt;""),Data!H21,IF(AND(Data!$N$22=8,Data!I21&lt;&gt;""),Data!I21,IF(AND(Data!$N$22=9,Data!J21&lt;&gt;""),Data!J21,IF(AND(Data!$N$22=10,Data!K21&lt;&gt;""),Data!K21,""))))))))))</f>
        <v>M</v>
      </c>
      <c r="C25" s="38">
        <f>IF(AND(Data!$N$27=1,Data!B21&lt;&gt;""),Data!B21,IF(AND(Data!$N$27=2,Data!C21&lt;&gt;""),Data!C21,IF(AND(Data!$N$27=3,Data!D21&lt;&gt;""),Data!D21,IF(AND(Data!$N$27=4,Data!E21&lt;&gt;""),Data!E21,IF(AND(Data!$N$27=5,Data!F21&lt;&gt;""),Data!F21,IF(AND(Data!$N$27=6,Data!G21&lt;&gt;""),Data!G21,IF(AND(Data!$N$27=7,Data!H21&lt;&gt;""),Data!H21,IF(AND(Data!$N$27=8,Data!I21&lt;&gt;""),Data!I21,IF(AND(Data!$N$27=9,Data!J21&lt;&gt;""),Data!J21,IF(AND(Data!$N$27=10,Data!K21&lt;&gt;""),Data!K21,""))))))))))</f>
        <v>2921</v>
      </c>
      <c r="E25" s="8"/>
      <c r="F25" s="8"/>
      <c r="G25" s="8"/>
      <c r="H25" s="8"/>
      <c r="I25" s="8"/>
      <c r="J25" s="8"/>
      <c r="L25" s="59"/>
      <c r="M25" s="59"/>
      <c r="N25" s="90">
        <f t="shared" si="1"/>
        <v>1923</v>
      </c>
      <c r="O25" s="90" t="str">
        <f t="shared" si="2"/>
        <v/>
      </c>
      <c r="P25" s="90" t="str">
        <f t="shared" si="3"/>
        <v/>
      </c>
      <c r="Q25" s="90">
        <f t="shared" si="4"/>
        <v>3990.030303030303</v>
      </c>
      <c r="R25" s="90" t="str">
        <f t="shared" si="5"/>
        <v/>
      </c>
      <c r="S25" s="90" t="str">
        <f t="shared" si="6"/>
        <v/>
      </c>
    </row>
    <row r="26" spans="1:19" ht="14" x14ac:dyDescent="0.15">
      <c r="B26" s="38" t="str">
        <f>IF(AND(Data!$N$22=1,Data!B22&lt;&gt;""),Data!B22,IF(AND(Data!$N$22=2,Data!C22&lt;&gt;""),Data!C22,IF(AND(Data!$N$22=3,Data!D22&lt;&gt;""),Data!D22,IF(AND(Data!$N$22=4,Data!E22&lt;&gt;""),Data!E22,IF(AND(Data!$N$22=5,Data!F22&lt;&gt;""),Data!F22,IF(AND(Data!$N$22=6,Data!G22&lt;&gt;""),Data!G22,IF(AND(Data!$N$22=7,Data!H22&lt;&gt;""),Data!H22,IF(AND(Data!$N$22=8,Data!I22&lt;&gt;""),Data!I22,IF(AND(Data!$N$22=9,Data!J22&lt;&gt;""),Data!J22,IF(AND(Data!$N$22=10,Data!K22&lt;&gt;""),Data!K22,""))))))))))</f>
        <v>BA</v>
      </c>
      <c r="C26" s="38">
        <f>IF(AND(Data!$N$27=1,Data!B22&lt;&gt;""),Data!B22,IF(AND(Data!$N$27=2,Data!C22&lt;&gt;""),Data!C22,IF(AND(Data!$N$27=3,Data!D22&lt;&gt;""),Data!D22,IF(AND(Data!$N$27=4,Data!E22&lt;&gt;""),Data!E22,IF(AND(Data!$N$27=5,Data!F22&lt;&gt;""),Data!F22,IF(AND(Data!$N$27=6,Data!G22&lt;&gt;""),Data!G22,IF(AND(Data!$N$27=7,Data!H22&lt;&gt;""),Data!H22,IF(AND(Data!$N$27=8,Data!I22&lt;&gt;""),Data!I22,IF(AND(Data!$N$27=9,Data!J22&lt;&gt;""),Data!J22,IF(AND(Data!$N$27=10,Data!K22&lt;&gt;""),Data!K22,""))))))))))</f>
        <v>2972</v>
      </c>
      <c r="E26" s="8"/>
      <c r="F26" s="8"/>
      <c r="G26" s="8"/>
      <c r="H26" s="8"/>
      <c r="I26" s="8"/>
      <c r="J26" s="8"/>
      <c r="L26" s="88"/>
      <c r="M26" s="88"/>
      <c r="N26" s="87">
        <f t="shared" si="1"/>
        <v>2448</v>
      </c>
      <c r="O26" s="86" t="str">
        <f t="shared" si="2"/>
        <v/>
      </c>
      <c r="P26" s="86" t="str">
        <f t="shared" si="3"/>
        <v/>
      </c>
      <c r="Q26" s="86">
        <f t="shared" ref="Q26:Q29" si="8">IF(N26&lt;&gt;"",AVERAGE($N$14:$N$213),"")</f>
        <v>3990.030303030303</v>
      </c>
      <c r="R26" s="86" t="str">
        <f t="shared" ref="R26:R29" si="9">IF(O26&lt;&gt;"",AVERAGE($O$14:$O$213),"")</f>
        <v/>
      </c>
      <c r="S26" s="86" t="str">
        <f t="shared" ref="S26:S29" si="10">IF(P26&lt;&gt;"",AVERAGE($P$14:$P$213),"")</f>
        <v/>
      </c>
    </row>
    <row r="27" spans="1:19" ht="14" x14ac:dyDescent="0.15">
      <c r="B27" s="38" t="str">
        <f>IF(AND(Data!$N$22=1,Data!B23&lt;&gt;""),Data!B23,IF(AND(Data!$N$22=2,Data!C23&lt;&gt;""),Data!C23,IF(AND(Data!$N$22=3,Data!D23&lt;&gt;""),Data!D23,IF(AND(Data!$N$22=4,Data!E23&lt;&gt;""),Data!E23,IF(AND(Data!$N$22=5,Data!F23&lt;&gt;""),Data!F23,IF(AND(Data!$N$22=6,Data!G23&lt;&gt;""),Data!G23,IF(AND(Data!$N$22=7,Data!H23&lt;&gt;""),Data!H23,IF(AND(Data!$N$22=8,Data!I23&lt;&gt;""),Data!I23,IF(AND(Data!$N$22=9,Data!J23&lt;&gt;""),Data!J23,IF(AND(Data!$N$22=10,Data!K23&lt;&gt;""),Data!K23,""))))))))))</f>
        <v>D</v>
      </c>
      <c r="C27" s="38">
        <f>IF(AND(Data!$N$27=1,Data!B23&lt;&gt;""),Data!B23,IF(AND(Data!$N$27=2,Data!C23&lt;&gt;""),Data!C23,IF(AND(Data!$N$27=3,Data!D23&lt;&gt;""),Data!D23,IF(AND(Data!$N$27=4,Data!E23&lt;&gt;""),Data!E23,IF(AND(Data!$N$27=5,Data!F23&lt;&gt;""),Data!F23,IF(AND(Data!$N$27=6,Data!G23&lt;&gt;""),Data!G23,IF(AND(Data!$N$27=7,Data!H23&lt;&gt;""),Data!H23,IF(AND(Data!$N$27=8,Data!I23&lt;&gt;""),Data!I23,IF(AND(Data!$N$27=9,Data!J23&lt;&gt;""),Data!J23,IF(AND(Data!$N$27=10,Data!K23&lt;&gt;""),Data!K23,""))))))))))</f>
        <v>3020</v>
      </c>
      <c r="E27" s="8"/>
      <c r="F27" s="8"/>
      <c r="G27" s="8"/>
      <c r="H27" s="8"/>
      <c r="I27" s="94"/>
      <c r="J27" s="95" t="str">
        <f>IF(L14&lt;&gt;"",L14,"")</f>
        <v>BA</v>
      </c>
      <c r="K27" s="175"/>
      <c r="L27" s="88"/>
      <c r="M27" s="88"/>
      <c r="N27" s="87">
        <f t="shared" si="1"/>
        <v>2514</v>
      </c>
      <c r="O27" s="86" t="str">
        <f t="shared" si="2"/>
        <v/>
      </c>
      <c r="P27" s="86" t="str">
        <f t="shared" si="3"/>
        <v/>
      </c>
      <c r="Q27" s="86">
        <f t="shared" si="8"/>
        <v>3990.030303030303</v>
      </c>
      <c r="R27" s="86" t="str">
        <f t="shared" si="9"/>
        <v/>
      </c>
      <c r="S27" s="86" t="str">
        <f t="shared" si="10"/>
        <v/>
      </c>
    </row>
    <row r="28" spans="1:19" ht="14" x14ac:dyDescent="0.15">
      <c r="B28" s="38" t="str">
        <f>IF(AND(Data!$N$22=1,Data!B24&lt;&gt;""),Data!B24,IF(AND(Data!$N$22=2,Data!C24&lt;&gt;""),Data!C24,IF(AND(Data!$N$22=3,Data!D24&lt;&gt;""),Data!D24,IF(AND(Data!$N$22=4,Data!E24&lt;&gt;""),Data!E24,IF(AND(Data!$N$22=5,Data!F24&lt;&gt;""),Data!F24,IF(AND(Data!$N$22=6,Data!G24&lt;&gt;""),Data!G24,IF(AND(Data!$N$22=7,Data!H24&lt;&gt;""),Data!H24,IF(AND(Data!$N$22=8,Data!I24&lt;&gt;""),Data!I24,IF(AND(Data!$N$22=9,Data!J24&lt;&gt;""),Data!J24,IF(AND(Data!$N$22=10,Data!K24&lt;&gt;""),Data!K24,""))))))))))</f>
        <v>D</v>
      </c>
      <c r="C28" s="38">
        <f>IF(AND(Data!$N$27=1,Data!B24&lt;&gt;""),Data!B24,IF(AND(Data!$N$27=2,Data!C24&lt;&gt;""),Data!C24,IF(AND(Data!$N$27=3,Data!D24&lt;&gt;""),Data!D24,IF(AND(Data!$N$27=4,Data!E24&lt;&gt;""),Data!E24,IF(AND(Data!$N$27=5,Data!F24&lt;&gt;""),Data!F24,IF(AND(Data!$N$27=6,Data!G24&lt;&gt;""),Data!G24,IF(AND(Data!$N$27=7,Data!H24&lt;&gt;""),Data!H24,IF(AND(Data!$N$27=8,Data!I24&lt;&gt;""),Data!I24,IF(AND(Data!$N$27=9,Data!J24&lt;&gt;""),Data!J24,IF(AND(Data!$N$27=10,Data!K24&lt;&gt;""),Data!K24,""))))))))))</f>
        <v>3067</v>
      </c>
      <c r="E28" s="8"/>
      <c r="F28" s="8"/>
      <c r="G28" s="8"/>
      <c r="H28" s="8"/>
      <c r="I28" s="61" t="s">
        <v>64</v>
      </c>
      <c r="J28" s="97">
        <f>IF(AND(E20&lt;&gt;"",B7&lt;&gt;"",C7&lt;&gt;""),AVERAGEIF(B7:B206,L14,C7:C206),"")</f>
        <v>3990.030303030303</v>
      </c>
      <c r="K28" s="175"/>
      <c r="L28" s="88"/>
      <c r="M28" s="173">
        <f>SUM(K30+K34+K38)</f>
        <v>0</v>
      </c>
      <c r="N28" s="87">
        <f t="shared" si="1"/>
        <v>2544</v>
      </c>
      <c r="O28" s="86" t="str">
        <f t="shared" si="2"/>
        <v/>
      </c>
      <c r="P28" s="86" t="str">
        <f t="shared" si="3"/>
        <v/>
      </c>
      <c r="Q28" s="86">
        <f t="shared" si="8"/>
        <v>3990.030303030303</v>
      </c>
      <c r="R28" s="86" t="str">
        <f t="shared" si="9"/>
        <v/>
      </c>
      <c r="S28" s="86" t="str">
        <f t="shared" si="10"/>
        <v/>
      </c>
    </row>
    <row r="29" spans="1:19" ht="14" x14ac:dyDescent="0.15">
      <c r="B29" s="38" t="str">
        <f>IF(AND(Data!$N$22=1,Data!B25&lt;&gt;""),Data!B25,IF(AND(Data!$N$22=2,Data!C25&lt;&gt;""),Data!C25,IF(AND(Data!$N$22=3,Data!D25&lt;&gt;""),Data!D25,IF(AND(Data!$N$22=4,Data!E25&lt;&gt;""),Data!E25,IF(AND(Data!$N$22=5,Data!F25&lt;&gt;""),Data!F25,IF(AND(Data!$N$22=6,Data!G25&lt;&gt;""),Data!G25,IF(AND(Data!$N$22=7,Data!H25&lt;&gt;""),Data!H25,IF(AND(Data!$N$22=8,Data!I25&lt;&gt;""),Data!I25,IF(AND(Data!$N$22=9,Data!J25&lt;&gt;""),Data!J25,IF(AND(Data!$N$22=10,Data!K25&lt;&gt;""),Data!K25,""))))))))))</f>
        <v>D</v>
      </c>
      <c r="C29" s="38">
        <f>IF(AND(Data!$N$27=1,Data!B25&lt;&gt;""),Data!B25,IF(AND(Data!$N$27=2,Data!C25&lt;&gt;""),Data!C25,IF(AND(Data!$N$27=3,Data!D25&lt;&gt;""),Data!D25,IF(AND(Data!$N$27=4,Data!E25&lt;&gt;""),Data!E25,IF(AND(Data!$N$27=5,Data!F25&lt;&gt;""),Data!F25,IF(AND(Data!$N$27=6,Data!G25&lt;&gt;""),Data!G25,IF(AND(Data!$N$27=7,Data!H25&lt;&gt;""),Data!H25,IF(AND(Data!$N$27=8,Data!I25&lt;&gt;""),Data!I25,IF(AND(Data!$N$27=9,Data!J25&lt;&gt;""),Data!J25,IF(AND(Data!$N$27=10,Data!K25&lt;&gt;""),Data!K25,""))))))))))</f>
        <v>3159</v>
      </c>
      <c r="I29" s="18" t="s">
        <v>65</v>
      </c>
      <c r="J29" s="97">
        <f>IF(J28&lt;&gt;"",N10,"")</f>
        <v>948.358857260543</v>
      </c>
      <c r="K29" s="175"/>
      <c r="L29" s="88"/>
      <c r="M29" s="173" t="e">
        <f>K28*(K30/M28)</f>
        <v>#DIV/0!</v>
      </c>
      <c r="N29" s="87">
        <f t="shared" si="1"/>
        <v>2578</v>
      </c>
      <c r="O29" s="86" t="str">
        <f t="shared" si="2"/>
        <v/>
      </c>
      <c r="P29" s="86" t="str">
        <f t="shared" si="3"/>
        <v/>
      </c>
      <c r="Q29" s="86">
        <f t="shared" si="8"/>
        <v>3990.030303030303</v>
      </c>
      <c r="R29" s="86" t="str">
        <f t="shared" si="9"/>
        <v/>
      </c>
      <c r="S29" s="86" t="str">
        <f t="shared" si="10"/>
        <v/>
      </c>
    </row>
    <row r="30" spans="1:19" ht="14" x14ac:dyDescent="0.15">
      <c r="B30" s="38" t="str">
        <f>IF(AND(Data!$N$22=1,Data!B26&lt;&gt;""),Data!B26,IF(AND(Data!$N$22=2,Data!C26&lt;&gt;""),Data!C26,IF(AND(Data!$N$22=3,Data!D26&lt;&gt;""),Data!D26,IF(AND(Data!$N$22=4,Data!E26&lt;&gt;""),Data!E26,IF(AND(Data!$N$22=5,Data!F26&lt;&gt;""),Data!F26,IF(AND(Data!$N$22=6,Data!G26&lt;&gt;""),Data!G26,IF(AND(Data!$N$22=7,Data!H26&lt;&gt;""),Data!H26,IF(AND(Data!$N$22=8,Data!I26&lt;&gt;""),Data!I26,IF(AND(Data!$N$22=9,Data!J26&lt;&gt;""),Data!J26,IF(AND(Data!$N$22=10,Data!K26&lt;&gt;""),Data!K26,""))))))))))</f>
        <v>D</v>
      </c>
      <c r="C30" s="38">
        <f>IF(AND(Data!$N$27=1,Data!B26&lt;&gt;""),Data!B26,IF(AND(Data!$N$27=2,Data!C26&lt;&gt;""),Data!C26,IF(AND(Data!$N$27=3,Data!D26&lt;&gt;""),Data!D26,IF(AND(Data!$N$27=4,Data!E26&lt;&gt;""),Data!E26,IF(AND(Data!$N$27=5,Data!F26&lt;&gt;""),Data!F26,IF(AND(Data!$N$27=6,Data!G26&lt;&gt;""),Data!G26,IF(AND(Data!$N$27=7,Data!H26&lt;&gt;""),Data!H26,IF(AND(Data!$N$27=8,Data!I26&lt;&gt;""),Data!I26,IF(AND(Data!$N$27=9,Data!J26&lt;&gt;""),Data!J26,IF(AND(Data!$N$27=10,Data!K26&lt;&gt;""),Data!K26,""))))))))))</f>
        <v>3259</v>
      </c>
      <c r="I30" s="18" t="s">
        <v>66</v>
      </c>
      <c r="J30" s="97">
        <f>IF(J29&lt;&gt;"",N11,"")</f>
        <v>66</v>
      </c>
      <c r="K30" s="175"/>
      <c r="L30" s="59" t="str">
        <f>IF(K30&lt;&gt;"",1,"")</f>
        <v/>
      </c>
      <c r="M30" s="174" t="e">
        <f>K30*(K28-M39)^2</f>
        <v>#DIV/0!</v>
      </c>
      <c r="N30" s="90">
        <f t="shared" si="1"/>
        <v>2601</v>
      </c>
      <c r="O30" s="90" t="str">
        <f t="shared" si="2"/>
        <v/>
      </c>
      <c r="P30" s="90" t="str">
        <f t="shared" si="3"/>
        <v/>
      </c>
      <c r="Q30" s="90">
        <f t="shared" ref="Q30:Q61" si="11">IF(N30&lt;&gt;"",AVERAGE($N$14:$N$213),"")</f>
        <v>3990.030303030303</v>
      </c>
      <c r="R30" s="90" t="str">
        <f t="shared" ref="R30:R61" si="12">IF(O30&lt;&gt;"",AVERAGE($O$14:$O$213),"")</f>
        <v/>
      </c>
      <c r="S30" s="90" t="str">
        <f t="shared" ref="S30:S61" si="13">IF(P30&lt;&gt;"",AVERAGE($P$14:$P$213),"")</f>
        <v/>
      </c>
    </row>
    <row r="31" spans="1:19" ht="14" x14ac:dyDescent="0.15">
      <c r="B31" s="38" t="str">
        <f>IF(AND(Data!$N$22=1,Data!B27&lt;&gt;""),Data!B27,IF(AND(Data!$N$22=2,Data!C27&lt;&gt;""),Data!C27,IF(AND(Data!$N$22=3,Data!D27&lt;&gt;""),Data!D27,IF(AND(Data!$N$22=4,Data!E27&lt;&gt;""),Data!E27,IF(AND(Data!$N$22=5,Data!F27&lt;&gt;""),Data!F27,IF(AND(Data!$N$22=6,Data!G27&lt;&gt;""),Data!G27,IF(AND(Data!$N$22=7,Data!H27&lt;&gt;""),Data!H27,IF(AND(Data!$N$22=8,Data!I27&lt;&gt;""),Data!I27,IF(AND(Data!$N$22=9,Data!J27&lt;&gt;""),Data!J27,IF(AND(Data!$N$22=10,Data!K27&lt;&gt;""),Data!K27,""))))))))))</f>
        <v>BA</v>
      </c>
      <c r="C31" s="38">
        <f>IF(AND(Data!$N$27=1,Data!B27&lt;&gt;""),Data!B27,IF(AND(Data!$N$27=2,Data!C27&lt;&gt;""),Data!C27,IF(AND(Data!$N$27=3,Data!D27&lt;&gt;""),Data!D27,IF(AND(Data!$N$27=4,Data!E27&lt;&gt;""),Data!E27,IF(AND(Data!$N$27=5,Data!F27&lt;&gt;""),Data!F27,IF(AND(Data!$N$27=6,Data!G27&lt;&gt;""),Data!G27,IF(AND(Data!$N$27=7,Data!H27&lt;&gt;""),Data!H27,IF(AND(Data!$N$27=8,Data!I27&lt;&gt;""),Data!I27,IF(AND(Data!$N$27=9,Data!J27&lt;&gt;""),Data!J27,IF(AND(Data!$N$27=10,Data!K27&lt;&gt;""),Data!K27,""))))))))))</f>
        <v>3348</v>
      </c>
      <c r="I31" s="94"/>
      <c r="J31" s="98" t="str">
        <f>IF(L15&lt;&gt;"",L15,"")</f>
        <v>M</v>
      </c>
      <c r="K31" s="175"/>
      <c r="L31" s="59"/>
      <c r="M31" s="174">
        <f>(K30-1)*K29^2</f>
        <v>0</v>
      </c>
      <c r="N31" s="90">
        <f t="shared" si="1"/>
        <v>2789</v>
      </c>
      <c r="O31" s="90" t="str">
        <f t="shared" si="2"/>
        <v/>
      </c>
      <c r="P31" s="90" t="str">
        <f t="shared" si="3"/>
        <v/>
      </c>
      <c r="Q31" s="90">
        <f t="shared" si="11"/>
        <v>3990.030303030303</v>
      </c>
      <c r="R31" s="90" t="str">
        <f t="shared" si="12"/>
        <v/>
      </c>
      <c r="S31" s="90" t="str">
        <f t="shared" si="13"/>
        <v/>
      </c>
    </row>
    <row r="32" spans="1:19" ht="14" x14ac:dyDescent="0.15">
      <c r="B32" s="38" t="str">
        <f>IF(AND(Data!$N$22=1,Data!B28&lt;&gt;""),Data!B28,IF(AND(Data!$N$22=2,Data!C28&lt;&gt;""),Data!C28,IF(AND(Data!$N$22=3,Data!D28&lt;&gt;""),Data!D28,IF(AND(Data!$N$22=4,Data!E28&lt;&gt;""),Data!E28,IF(AND(Data!$N$22=5,Data!F28&lt;&gt;""),Data!F28,IF(AND(Data!$N$22=6,Data!G28&lt;&gt;""),Data!G28,IF(AND(Data!$N$22=7,Data!H28&lt;&gt;""),Data!H28,IF(AND(Data!$N$22=8,Data!I28&lt;&gt;""),Data!I28,IF(AND(Data!$N$22=9,Data!J28&lt;&gt;""),Data!J28,IF(AND(Data!$N$22=10,Data!K28&lt;&gt;""),Data!K28,""))))))))))</f>
        <v>D</v>
      </c>
      <c r="C32" s="38">
        <f>IF(AND(Data!$N$27=1,Data!B28&lt;&gt;""),Data!B28,IF(AND(Data!$N$27=2,Data!C28&lt;&gt;""),Data!C28,IF(AND(Data!$N$27=3,Data!D28&lt;&gt;""),Data!D28,IF(AND(Data!$N$27=4,Data!E28&lt;&gt;""),Data!E28,IF(AND(Data!$N$27=5,Data!F28&lt;&gt;""),Data!F28,IF(AND(Data!$N$27=6,Data!G28&lt;&gt;""),Data!G28,IF(AND(Data!$N$27=7,Data!H28&lt;&gt;""),Data!H28,IF(AND(Data!$N$27=8,Data!I28&lt;&gt;""),Data!I28,IF(AND(Data!$N$27=9,Data!J28&lt;&gt;""),Data!J28,IF(AND(Data!$N$27=10,Data!K28&lt;&gt;""),Data!K28,""))))))))))</f>
        <v>3350</v>
      </c>
      <c r="I32" s="61" t="s">
        <v>64</v>
      </c>
      <c r="J32" s="99">
        <f>IF(AND(E21&lt;&gt;"",B7&lt;&gt;"",C7&lt;&gt;""),AVERAGEIF(B7:B206,L15,C7:C206),"")</f>
        <v>4332.68</v>
      </c>
      <c r="K32" s="175"/>
      <c r="L32" s="59"/>
      <c r="M32" s="174"/>
      <c r="N32" s="90" t="str">
        <f t="shared" si="1"/>
        <v/>
      </c>
      <c r="O32" s="90">
        <f t="shared" si="2"/>
        <v>2921</v>
      </c>
      <c r="P32" s="90" t="str">
        <f t="shared" si="3"/>
        <v/>
      </c>
      <c r="Q32" s="90" t="str">
        <f t="shared" si="11"/>
        <v/>
      </c>
      <c r="R32" s="90">
        <f t="shared" si="12"/>
        <v>4332.68</v>
      </c>
      <c r="S32" s="90" t="str">
        <f t="shared" si="13"/>
        <v/>
      </c>
    </row>
    <row r="33" spans="2:19" ht="14" x14ac:dyDescent="0.15">
      <c r="B33" s="38" t="str">
        <f>IF(AND(Data!$N$22=1,Data!B29&lt;&gt;""),Data!B29,IF(AND(Data!$N$22=2,Data!C29&lt;&gt;""),Data!C29,IF(AND(Data!$N$22=3,Data!D29&lt;&gt;""),Data!D29,IF(AND(Data!$N$22=4,Data!E29&lt;&gt;""),Data!E29,IF(AND(Data!$N$22=5,Data!F29&lt;&gt;""),Data!F29,IF(AND(Data!$N$22=6,Data!G29&lt;&gt;""),Data!G29,IF(AND(Data!$N$22=7,Data!H29&lt;&gt;""),Data!H29,IF(AND(Data!$N$22=8,Data!I29&lt;&gt;""),Data!I29,IF(AND(Data!$N$22=9,Data!J29&lt;&gt;""),Data!J29,IF(AND(Data!$N$22=10,Data!K29&lt;&gt;""),Data!K29,""))))))))))</f>
        <v>D</v>
      </c>
      <c r="C33" s="38">
        <f>IF(AND(Data!$N$27=1,Data!B29&lt;&gt;""),Data!B29,IF(AND(Data!$N$27=2,Data!C29&lt;&gt;""),Data!C29,IF(AND(Data!$N$27=3,Data!D29&lt;&gt;""),Data!D29,IF(AND(Data!$N$27=4,Data!E29&lt;&gt;""),Data!E29,IF(AND(Data!$N$27=5,Data!F29&lt;&gt;""),Data!F29,IF(AND(Data!$N$27=6,Data!G29&lt;&gt;""),Data!G29,IF(AND(Data!$N$27=7,Data!H29&lt;&gt;""),Data!H29,IF(AND(Data!$N$27=8,Data!I29&lt;&gt;""),Data!I29,IF(AND(Data!$N$27=9,Data!J29&lt;&gt;""),Data!J29,IF(AND(Data!$N$27=10,Data!K29&lt;&gt;""),Data!K29,""))))))))))</f>
        <v>3605</v>
      </c>
      <c r="I33" s="18" t="s">
        <v>65</v>
      </c>
      <c r="J33" s="99">
        <f>IF(J32&lt;&gt;"",O10,"")</f>
        <v>977.55305567865037</v>
      </c>
      <c r="K33" s="175"/>
      <c r="L33" s="59"/>
      <c r="M33" s="174" t="e">
        <f>K32*(K34/M28)</f>
        <v>#DIV/0!</v>
      </c>
      <c r="N33" s="90">
        <f t="shared" si="1"/>
        <v>2972</v>
      </c>
      <c r="O33" s="90" t="str">
        <f t="shared" si="2"/>
        <v/>
      </c>
      <c r="P33" s="90" t="str">
        <f t="shared" si="3"/>
        <v/>
      </c>
      <c r="Q33" s="90">
        <f t="shared" si="11"/>
        <v>3990.030303030303</v>
      </c>
      <c r="R33" s="90" t="str">
        <f t="shared" si="12"/>
        <v/>
      </c>
      <c r="S33" s="90" t="str">
        <f t="shared" si="13"/>
        <v/>
      </c>
    </row>
    <row r="34" spans="2:19" ht="14" x14ac:dyDescent="0.15">
      <c r="B34" s="38" t="str">
        <f>IF(AND(Data!$N$22=1,Data!B30&lt;&gt;""),Data!B30,IF(AND(Data!$N$22=2,Data!C30&lt;&gt;""),Data!C30,IF(AND(Data!$N$22=3,Data!D30&lt;&gt;""),Data!D30,IF(AND(Data!$N$22=4,Data!E30&lt;&gt;""),Data!E30,IF(AND(Data!$N$22=5,Data!F30&lt;&gt;""),Data!F30,IF(AND(Data!$N$22=6,Data!G30&lt;&gt;""),Data!G30,IF(AND(Data!$N$22=7,Data!H30&lt;&gt;""),Data!H30,IF(AND(Data!$N$22=8,Data!I30&lt;&gt;""),Data!I30,IF(AND(Data!$N$22=9,Data!J30&lt;&gt;""),Data!J30,IF(AND(Data!$N$22=10,Data!K30&lt;&gt;""),Data!K30,""))))))))))</f>
        <v>BA</v>
      </c>
      <c r="C34" s="38">
        <f>IF(AND(Data!$N$27=1,Data!B30&lt;&gt;""),Data!B30,IF(AND(Data!$N$27=2,Data!C30&lt;&gt;""),Data!C30,IF(AND(Data!$N$27=3,Data!D30&lt;&gt;""),Data!D30,IF(AND(Data!$N$27=4,Data!E30&lt;&gt;""),Data!E30,IF(AND(Data!$N$27=5,Data!F30&lt;&gt;""),Data!F30,IF(AND(Data!$N$27=6,Data!G30&lt;&gt;""),Data!G30,IF(AND(Data!$N$27=7,Data!H30&lt;&gt;""),Data!H30,IF(AND(Data!$N$27=8,Data!I30&lt;&gt;""),Data!I30,IF(AND(Data!$N$27=9,Data!J30&lt;&gt;""),Data!J30,IF(AND(Data!$N$27=10,Data!K30&lt;&gt;""),Data!K30,""))))))))))</f>
        <v>3675</v>
      </c>
      <c r="I34" s="18" t="s">
        <v>66</v>
      </c>
      <c r="J34" s="99">
        <f>IF(J33&lt;&gt;"",O11,"")</f>
        <v>25</v>
      </c>
      <c r="K34" s="175"/>
      <c r="L34" s="59" t="str">
        <f>IF(K34&lt;&gt;"",1,"")</f>
        <v/>
      </c>
      <c r="M34" s="174" t="e">
        <f>K34*(K32-M39)^2</f>
        <v>#DIV/0!</v>
      </c>
      <c r="N34" s="90" t="str">
        <f t="shared" si="1"/>
        <v/>
      </c>
      <c r="O34" s="90" t="str">
        <f t="shared" si="2"/>
        <v/>
      </c>
      <c r="P34" s="90">
        <f t="shared" si="3"/>
        <v>3020</v>
      </c>
      <c r="Q34" s="90" t="str">
        <f t="shared" si="11"/>
        <v/>
      </c>
      <c r="R34" s="90" t="str">
        <f t="shared" si="12"/>
        <v/>
      </c>
      <c r="S34" s="90">
        <f t="shared" si="13"/>
        <v>4314.1111111111113</v>
      </c>
    </row>
    <row r="35" spans="2:19" ht="14" x14ac:dyDescent="0.15">
      <c r="B35" s="38" t="str">
        <f>IF(AND(Data!$N$22=1,Data!B31&lt;&gt;""),Data!B31,IF(AND(Data!$N$22=2,Data!C31&lt;&gt;""),Data!C31,IF(AND(Data!$N$22=3,Data!D31&lt;&gt;""),Data!D31,IF(AND(Data!$N$22=4,Data!E31&lt;&gt;""),Data!E31,IF(AND(Data!$N$22=5,Data!F31&lt;&gt;""),Data!F31,IF(AND(Data!$N$22=6,Data!G31&lt;&gt;""),Data!G31,IF(AND(Data!$N$22=7,Data!H31&lt;&gt;""),Data!H31,IF(AND(Data!$N$22=8,Data!I31&lt;&gt;""),Data!I31,IF(AND(Data!$N$22=9,Data!J31&lt;&gt;""),Data!J31,IF(AND(Data!$N$22=10,Data!K31&lt;&gt;""),Data!K31,""))))))))))</f>
        <v>BA</v>
      </c>
      <c r="C35" s="38">
        <f>IF(AND(Data!$N$27=1,Data!B31&lt;&gt;""),Data!B31,IF(AND(Data!$N$27=2,Data!C31&lt;&gt;""),Data!C31,IF(AND(Data!$N$27=3,Data!D31&lt;&gt;""),Data!D31,IF(AND(Data!$N$27=4,Data!E31&lt;&gt;""),Data!E31,IF(AND(Data!$N$27=5,Data!F31&lt;&gt;""),Data!F31,IF(AND(Data!$N$27=6,Data!G31&lt;&gt;""),Data!G31,IF(AND(Data!$N$27=7,Data!H31&lt;&gt;""),Data!H31,IF(AND(Data!$N$27=8,Data!I31&lt;&gt;""),Data!I31,IF(AND(Data!$N$27=9,Data!J31&lt;&gt;""),Data!J31,IF(AND(Data!$N$27=10,Data!K31&lt;&gt;""),Data!K31,""))))))))))</f>
        <v>3866</v>
      </c>
      <c r="I35" s="94"/>
      <c r="J35" s="100" t="str">
        <f>IF(L16&lt;&gt;"",L16,"")</f>
        <v>D</v>
      </c>
      <c r="K35" s="175"/>
      <c r="L35" s="59"/>
      <c r="M35" s="174">
        <f>(K34-1)*K33^2</f>
        <v>0</v>
      </c>
      <c r="N35" s="90" t="str">
        <f t="shared" si="1"/>
        <v/>
      </c>
      <c r="O35" s="90" t="str">
        <f t="shared" si="2"/>
        <v/>
      </c>
      <c r="P35" s="90">
        <f t="shared" si="3"/>
        <v>3067</v>
      </c>
      <c r="Q35" s="90" t="str">
        <f t="shared" si="11"/>
        <v/>
      </c>
      <c r="R35" s="90" t="str">
        <f t="shared" si="12"/>
        <v/>
      </c>
      <c r="S35" s="90">
        <f t="shared" si="13"/>
        <v>4314.1111111111113</v>
      </c>
    </row>
    <row r="36" spans="2:19" ht="14" x14ac:dyDescent="0.15">
      <c r="B36" s="38" t="str">
        <f>IF(AND(Data!$N$22=1,Data!B32&lt;&gt;""),Data!B32,IF(AND(Data!$N$22=2,Data!C32&lt;&gt;""),Data!C32,IF(AND(Data!$N$22=3,Data!D32&lt;&gt;""),Data!D32,IF(AND(Data!$N$22=4,Data!E32&lt;&gt;""),Data!E32,IF(AND(Data!$N$22=5,Data!F32&lt;&gt;""),Data!F32,IF(AND(Data!$N$22=6,Data!G32&lt;&gt;""),Data!G32,IF(AND(Data!$N$22=7,Data!H32&lt;&gt;""),Data!H32,IF(AND(Data!$N$22=8,Data!I32&lt;&gt;""),Data!I32,IF(AND(Data!$N$22=9,Data!J32&lt;&gt;""),Data!J32,IF(AND(Data!$N$22=10,Data!K32&lt;&gt;""),Data!K32,""))))))))))</f>
        <v>BA</v>
      </c>
      <c r="C36" s="38">
        <f>IF(AND(Data!$N$27=1,Data!B32&lt;&gt;""),Data!B32,IF(AND(Data!$N$27=2,Data!C32&lt;&gt;""),Data!C32,IF(AND(Data!$N$27=3,Data!D32&lt;&gt;""),Data!D32,IF(AND(Data!$N$27=4,Data!E32&lt;&gt;""),Data!E32,IF(AND(Data!$N$27=5,Data!F32&lt;&gt;""),Data!F32,IF(AND(Data!$N$27=6,Data!G32&lt;&gt;""),Data!G32,IF(AND(Data!$N$27=7,Data!H32&lt;&gt;""),Data!H32,IF(AND(Data!$N$27=8,Data!I32&lt;&gt;""),Data!I32,IF(AND(Data!$N$27=9,Data!J32&lt;&gt;""),Data!J32,IF(AND(Data!$N$27=10,Data!K32&lt;&gt;""),Data!K32,""))))))))))</f>
        <v>3890</v>
      </c>
      <c r="I36" s="61" t="s">
        <v>64</v>
      </c>
      <c r="J36" s="99">
        <f>IF(AND(E22&lt;&gt;"",B7&lt;&gt;"",C7&lt;&gt;""),AVERAGEIF(B7:B206,L16,C7:C206),"")</f>
        <v>4314.1111111111113</v>
      </c>
      <c r="K36" s="175"/>
      <c r="L36" s="59"/>
      <c r="M36" s="174" t="e">
        <f>K36*(K38/M28)</f>
        <v>#DIV/0!</v>
      </c>
      <c r="N36" s="90" t="str">
        <f t="shared" si="1"/>
        <v/>
      </c>
      <c r="O36" s="90" t="str">
        <f t="shared" si="2"/>
        <v/>
      </c>
      <c r="P36" s="90">
        <f t="shared" si="3"/>
        <v>3159</v>
      </c>
      <c r="Q36" s="90" t="str">
        <f t="shared" si="11"/>
        <v/>
      </c>
      <c r="R36" s="90" t="str">
        <f t="shared" si="12"/>
        <v/>
      </c>
      <c r="S36" s="90">
        <f t="shared" si="13"/>
        <v>4314.1111111111113</v>
      </c>
    </row>
    <row r="37" spans="2:19" ht="14" x14ac:dyDescent="0.15">
      <c r="B37" s="38" t="str">
        <f>IF(AND(Data!$N$22=1,Data!B33&lt;&gt;""),Data!B33,IF(AND(Data!$N$22=2,Data!C33&lt;&gt;""),Data!C33,IF(AND(Data!$N$22=3,Data!D33&lt;&gt;""),Data!D33,IF(AND(Data!$N$22=4,Data!E33&lt;&gt;""),Data!E33,IF(AND(Data!$N$22=5,Data!F33&lt;&gt;""),Data!F33,IF(AND(Data!$N$22=6,Data!G33&lt;&gt;""),Data!G33,IF(AND(Data!$N$22=7,Data!H33&lt;&gt;""),Data!H33,IF(AND(Data!$N$22=8,Data!I33&lt;&gt;""),Data!I33,IF(AND(Data!$N$22=9,Data!J33&lt;&gt;""),Data!J33,IF(AND(Data!$N$22=10,Data!K33&lt;&gt;""),Data!K33,""))))))))))</f>
        <v>M</v>
      </c>
      <c r="C37" s="38">
        <f>IF(AND(Data!$N$27=1,Data!B33&lt;&gt;""),Data!B33,IF(AND(Data!$N$27=2,Data!C33&lt;&gt;""),Data!C33,IF(AND(Data!$N$27=3,Data!D33&lt;&gt;""),Data!D33,IF(AND(Data!$N$27=4,Data!E33&lt;&gt;""),Data!E33,IF(AND(Data!$N$27=5,Data!F33&lt;&gt;""),Data!F33,IF(AND(Data!$N$27=6,Data!G33&lt;&gt;""),Data!G33,IF(AND(Data!$N$27=7,Data!H33&lt;&gt;""),Data!H33,IF(AND(Data!$N$27=8,Data!I33&lt;&gt;""),Data!I33,IF(AND(Data!$N$27=9,Data!J33&lt;&gt;""),Data!J33,IF(AND(Data!$N$27=10,Data!K33&lt;&gt;""),Data!K33,""))))))))))</f>
        <v>3893</v>
      </c>
      <c r="I37" s="18" t="s">
        <v>65</v>
      </c>
      <c r="J37" s="99">
        <f>IF(J36&lt;&gt;"",P10,"")</f>
        <v>1010.6152400388061</v>
      </c>
      <c r="K37" s="175"/>
      <c r="L37" s="59"/>
      <c r="M37" s="174" t="e">
        <f>K38*(K36-M39)^2</f>
        <v>#DIV/0!</v>
      </c>
      <c r="N37" s="90" t="str">
        <f t="shared" si="1"/>
        <v/>
      </c>
      <c r="O37" s="90" t="str">
        <f t="shared" si="2"/>
        <v/>
      </c>
      <c r="P37" s="90">
        <f t="shared" si="3"/>
        <v>3259</v>
      </c>
      <c r="Q37" s="90" t="str">
        <f t="shared" si="11"/>
        <v/>
      </c>
      <c r="R37" s="90" t="str">
        <f t="shared" si="12"/>
        <v/>
      </c>
      <c r="S37" s="90">
        <f t="shared" si="13"/>
        <v>4314.1111111111113</v>
      </c>
    </row>
    <row r="38" spans="2:19" ht="14" x14ac:dyDescent="0.15">
      <c r="B38" s="38" t="str">
        <f>IF(AND(Data!$N$22=1,Data!B34&lt;&gt;""),Data!B34,IF(AND(Data!$N$22=2,Data!C34&lt;&gt;""),Data!C34,IF(AND(Data!$N$22=3,Data!D34&lt;&gt;""),Data!D34,IF(AND(Data!$N$22=4,Data!E34&lt;&gt;""),Data!E34,IF(AND(Data!$N$22=5,Data!F34&lt;&gt;""),Data!F34,IF(AND(Data!$N$22=6,Data!G34&lt;&gt;""),Data!G34,IF(AND(Data!$N$22=7,Data!H34&lt;&gt;""),Data!H34,IF(AND(Data!$N$22=8,Data!I34&lt;&gt;""),Data!I34,IF(AND(Data!$N$22=9,Data!J34&lt;&gt;""),Data!J34,IF(AND(Data!$N$22=10,Data!K34&lt;&gt;""),Data!K34,""))))))))))</f>
        <v>BA</v>
      </c>
      <c r="C38" s="38">
        <f>IF(AND(Data!$N$27=1,Data!B34&lt;&gt;""),Data!B34,IF(AND(Data!$N$27=2,Data!C34&lt;&gt;""),Data!C34,IF(AND(Data!$N$27=3,Data!D34&lt;&gt;""),Data!D34,IF(AND(Data!$N$27=4,Data!E34&lt;&gt;""),Data!E34,IF(AND(Data!$N$27=5,Data!F34&lt;&gt;""),Data!F34,IF(AND(Data!$N$27=6,Data!G34&lt;&gt;""),Data!G34,IF(AND(Data!$N$27=7,Data!H34&lt;&gt;""),Data!H34,IF(AND(Data!$N$27=8,Data!I34&lt;&gt;""),Data!I34,IF(AND(Data!$N$27=9,Data!J34&lt;&gt;""),Data!J34,IF(AND(Data!$N$27=10,Data!K34&lt;&gt;""),Data!K34,""))))))))))</f>
        <v>4070</v>
      </c>
      <c r="I38" s="18" t="s">
        <v>66</v>
      </c>
      <c r="J38" s="99">
        <f>IF(J37&lt;&gt;"",P11,"")</f>
        <v>18</v>
      </c>
      <c r="K38" s="175"/>
      <c r="L38" s="59" t="str">
        <f>IF(K38&lt;&gt;"",1,"")</f>
        <v/>
      </c>
      <c r="M38" s="174">
        <f>(K38-1)*K37^2</f>
        <v>0</v>
      </c>
      <c r="N38" s="90">
        <f t="shared" si="1"/>
        <v>3348</v>
      </c>
      <c r="O38" s="90" t="str">
        <f t="shared" si="2"/>
        <v/>
      </c>
      <c r="P38" s="90" t="str">
        <f t="shared" si="3"/>
        <v/>
      </c>
      <c r="Q38" s="90">
        <f t="shared" si="11"/>
        <v>3990.030303030303</v>
      </c>
      <c r="R38" s="90" t="str">
        <f t="shared" si="12"/>
        <v/>
      </c>
      <c r="S38" s="90" t="str">
        <f t="shared" si="13"/>
        <v/>
      </c>
    </row>
    <row r="39" spans="2:19" x14ac:dyDescent="0.15">
      <c r="B39" s="38" t="str">
        <f>IF(AND(Data!$N$22=1,Data!B35&lt;&gt;""),Data!B35,IF(AND(Data!$N$22=2,Data!C35&lt;&gt;""),Data!C35,IF(AND(Data!$N$22=3,Data!D35&lt;&gt;""),Data!D35,IF(AND(Data!$N$22=4,Data!E35&lt;&gt;""),Data!E35,IF(AND(Data!$N$22=5,Data!F35&lt;&gt;""),Data!F35,IF(AND(Data!$N$22=6,Data!G35&lt;&gt;""),Data!G35,IF(AND(Data!$N$22=7,Data!H35&lt;&gt;""),Data!H35,IF(AND(Data!$N$22=8,Data!I35&lt;&gt;""),Data!I35,IF(AND(Data!$N$22=9,Data!J35&lt;&gt;""),Data!J35,IF(AND(Data!$N$22=10,Data!K35&lt;&gt;""),Data!K35,""))))))))))</f>
        <v>M</v>
      </c>
      <c r="C39" s="38">
        <f>IF(AND(Data!$N$27=1,Data!B35&lt;&gt;""),Data!B35,IF(AND(Data!$N$27=2,Data!C35&lt;&gt;""),Data!C35,IF(AND(Data!$N$27=3,Data!D35&lt;&gt;""),Data!D35,IF(AND(Data!$N$27=4,Data!E35&lt;&gt;""),Data!E35,IF(AND(Data!$N$27=5,Data!F35&lt;&gt;""),Data!F35,IF(AND(Data!$N$27=6,Data!G35&lt;&gt;""),Data!G35,IF(AND(Data!$N$27=7,Data!H35&lt;&gt;""),Data!H35,IF(AND(Data!$N$27=8,Data!I35&lt;&gt;""),Data!I35,IF(AND(Data!$N$27=9,Data!J35&lt;&gt;""),Data!J35,IF(AND(Data!$N$27=10,Data!K35&lt;&gt;""),Data!K35,""))))))))))</f>
        <v>4157</v>
      </c>
      <c r="L39" s="59"/>
      <c r="M39" s="174" t="e">
        <f>SUM(M29+M33+M36)</f>
        <v>#DIV/0!</v>
      </c>
      <c r="N39" s="90" t="str">
        <f t="shared" si="1"/>
        <v/>
      </c>
      <c r="O39" s="90" t="str">
        <f t="shared" si="2"/>
        <v/>
      </c>
      <c r="P39" s="90">
        <f t="shared" si="3"/>
        <v>3350</v>
      </c>
      <c r="Q39" s="90" t="str">
        <f t="shared" si="11"/>
        <v/>
      </c>
      <c r="R39" s="90" t="str">
        <f t="shared" si="12"/>
        <v/>
      </c>
      <c r="S39" s="90">
        <f t="shared" si="13"/>
        <v>4314.1111111111113</v>
      </c>
    </row>
    <row r="40" spans="2:19" x14ac:dyDescent="0.15">
      <c r="B40" s="38" t="str">
        <f>IF(AND(Data!$N$22=1,Data!B36&lt;&gt;""),Data!B36,IF(AND(Data!$N$22=2,Data!C36&lt;&gt;""),Data!C36,IF(AND(Data!$N$22=3,Data!D36&lt;&gt;""),Data!D36,IF(AND(Data!$N$22=4,Data!E36&lt;&gt;""),Data!E36,IF(AND(Data!$N$22=5,Data!F36&lt;&gt;""),Data!F36,IF(AND(Data!$N$22=6,Data!G36&lt;&gt;""),Data!G36,IF(AND(Data!$N$22=7,Data!H36&lt;&gt;""),Data!H36,IF(AND(Data!$N$22=8,Data!I36&lt;&gt;""),Data!I36,IF(AND(Data!$N$22=9,Data!J36&lt;&gt;""),Data!J36,IF(AND(Data!$N$22=10,Data!K36&lt;&gt;""),Data!K36,""))))))))))</f>
        <v>D</v>
      </c>
      <c r="C40" s="38">
        <f>IF(AND(Data!$N$27=1,Data!B36&lt;&gt;""),Data!B36,IF(AND(Data!$N$27=2,Data!C36&lt;&gt;""),Data!C36,IF(AND(Data!$N$27=3,Data!D36&lt;&gt;""),Data!D36,IF(AND(Data!$N$27=4,Data!E36&lt;&gt;""),Data!E36,IF(AND(Data!$N$27=5,Data!F36&lt;&gt;""),Data!F36,IF(AND(Data!$N$27=6,Data!G36&lt;&gt;""),Data!G36,IF(AND(Data!$N$27=7,Data!H36&lt;&gt;""),Data!H36,IF(AND(Data!$N$27=8,Data!I36&lt;&gt;""),Data!I36,IF(AND(Data!$N$27=9,Data!J36&lt;&gt;""),Data!J36,IF(AND(Data!$N$27=10,Data!K36&lt;&gt;""),Data!K36,""))))))))))</f>
        <v>4169</v>
      </c>
      <c r="L40" s="59"/>
      <c r="M40" s="171" t="str">
        <f>IF(AND(K28&lt;&gt;"",K29&lt;&gt;"",K30&lt;&gt;""),M30+M34+M37,"")</f>
        <v/>
      </c>
      <c r="N40" s="90" t="str">
        <f t="shared" si="1"/>
        <v/>
      </c>
      <c r="O40" s="90" t="str">
        <f t="shared" si="2"/>
        <v/>
      </c>
      <c r="P40" s="90">
        <f t="shared" si="3"/>
        <v>3605</v>
      </c>
      <c r="Q40" s="90" t="str">
        <f t="shared" si="11"/>
        <v/>
      </c>
      <c r="R40" s="90" t="str">
        <f t="shared" si="12"/>
        <v/>
      </c>
      <c r="S40" s="90">
        <f t="shared" si="13"/>
        <v>4314.1111111111113</v>
      </c>
    </row>
    <row r="41" spans="2:19" x14ac:dyDescent="0.15">
      <c r="B41" s="38" t="str">
        <f>IF(AND(Data!$N$22=1,Data!B37&lt;&gt;""),Data!B37,IF(AND(Data!$N$22=2,Data!C37&lt;&gt;""),Data!C37,IF(AND(Data!$N$22=3,Data!D37&lt;&gt;""),Data!D37,IF(AND(Data!$N$22=4,Data!E37&lt;&gt;""),Data!E37,IF(AND(Data!$N$22=5,Data!F37&lt;&gt;""),Data!F37,IF(AND(Data!$N$22=6,Data!G37&lt;&gt;""),Data!G37,IF(AND(Data!$N$22=7,Data!H37&lt;&gt;""),Data!H37,IF(AND(Data!$N$22=8,Data!I37&lt;&gt;""),Data!I37,IF(AND(Data!$N$22=9,Data!J37&lt;&gt;""),Data!J37,IF(AND(Data!$N$22=10,Data!K37&lt;&gt;""),Data!K37,""))))))))))</f>
        <v>M</v>
      </c>
      <c r="C41" s="38">
        <f>IF(AND(Data!$N$27=1,Data!B37&lt;&gt;""),Data!B37,IF(AND(Data!$N$27=2,Data!C37&lt;&gt;""),Data!C37,IF(AND(Data!$N$27=3,Data!D37&lt;&gt;""),Data!D37,IF(AND(Data!$N$27=4,Data!E37&lt;&gt;""),Data!E37,IF(AND(Data!$N$27=5,Data!F37&lt;&gt;""),Data!F37,IF(AND(Data!$N$27=6,Data!G37&lt;&gt;""),Data!G37,IF(AND(Data!$N$27=7,Data!H37&lt;&gt;""),Data!H37,IF(AND(Data!$N$27=8,Data!I37&lt;&gt;""),Data!I37,IF(AND(Data!$N$27=9,Data!J37&lt;&gt;""),Data!J37,IF(AND(Data!$N$27=10,Data!K37&lt;&gt;""),Data!K37,""))))))))))</f>
        <v>4170</v>
      </c>
      <c r="L41" s="59"/>
      <c r="M41" s="171" t="str">
        <f>IF(M40&lt;&gt;"",M31+M35+M38,"")</f>
        <v/>
      </c>
      <c r="N41" s="90">
        <f t="shared" si="1"/>
        <v>3675</v>
      </c>
      <c r="O41" s="90" t="str">
        <f t="shared" si="2"/>
        <v/>
      </c>
      <c r="P41" s="90" t="str">
        <f t="shared" si="3"/>
        <v/>
      </c>
      <c r="Q41" s="90">
        <f t="shared" si="11"/>
        <v>3990.030303030303</v>
      </c>
      <c r="R41" s="90" t="str">
        <f t="shared" si="12"/>
        <v/>
      </c>
      <c r="S41" s="90" t="str">
        <f t="shared" si="13"/>
        <v/>
      </c>
    </row>
    <row r="42" spans="2:19" x14ac:dyDescent="0.15">
      <c r="B42" s="38" t="str">
        <f>IF(AND(Data!$N$22=1,Data!B38&lt;&gt;""),Data!B38,IF(AND(Data!$N$22=2,Data!C38&lt;&gt;""),Data!C38,IF(AND(Data!$N$22=3,Data!D38&lt;&gt;""),Data!D38,IF(AND(Data!$N$22=4,Data!E38&lt;&gt;""),Data!E38,IF(AND(Data!$N$22=5,Data!F38&lt;&gt;""),Data!F38,IF(AND(Data!$N$22=6,Data!G38&lt;&gt;""),Data!G38,IF(AND(Data!$N$22=7,Data!H38&lt;&gt;""),Data!H38,IF(AND(Data!$N$22=8,Data!I38&lt;&gt;""),Data!I38,IF(AND(Data!$N$22=9,Data!J38&lt;&gt;""),Data!J38,IF(AND(Data!$N$22=10,Data!K38&lt;&gt;""),Data!K38,""))))))))))</f>
        <v>M</v>
      </c>
      <c r="C42" s="38">
        <f>IF(AND(Data!$N$27=1,Data!B38&lt;&gt;""),Data!B38,IF(AND(Data!$N$27=2,Data!C38&lt;&gt;""),Data!C38,IF(AND(Data!$N$27=3,Data!D38&lt;&gt;""),Data!D38,IF(AND(Data!$N$27=4,Data!E38&lt;&gt;""),Data!E38,IF(AND(Data!$N$27=5,Data!F38&lt;&gt;""),Data!F38,IF(AND(Data!$N$27=6,Data!G38&lt;&gt;""),Data!G38,IF(AND(Data!$N$27=7,Data!H38&lt;&gt;""),Data!H38,IF(AND(Data!$N$27=8,Data!I38&lt;&gt;""),Data!I38,IF(AND(Data!$N$27=9,Data!J38&lt;&gt;""),Data!J38,IF(AND(Data!$N$27=10,Data!K38&lt;&gt;""),Data!K38,""))))))))))</f>
        <v>4170</v>
      </c>
      <c r="L42" s="59"/>
      <c r="M42" s="171" t="str">
        <f>IF(M40&lt;&gt;"",M40+M41,"")</f>
        <v/>
      </c>
      <c r="N42" s="90">
        <f t="shared" si="1"/>
        <v>3866</v>
      </c>
      <c r="O42" s="90" t="str">
        <f t="shared" si="2"/>
        <v/>
      </c>
      <c r="P42" s="90" t="str">
        <f t="shared" si="3"/>
        <v/>
      </c>
      <c r="Q42" s="90">
        <f t="shared" si="11"/>
        <v>3990.030303030303</v>
      </c>
      <c r="R42" s="90" t="str">
        <f t="shared" si="12"/>
        <v/>
      </c>
      <c r="S42" s="90" t="str">
        <f t="shared" si="13"/>
        <v/>
      </c>
    </row>
    <row r="43" spans="2:19" x14ac:dyDescent="0.15">
      <c r="B43" s="38" t="str">
        <f>IF(AND(Data!$N$22=1,Data!B39&lt;&gt;""),Data!B39,IF(AND(Data!$N$22=2,Data!C39&lt;&gt;""),Data!C39,IF(AND(Data!$N$22=3,Data!D39&lt;&gt;""),Data!D39,IF(AND(Data!$N$22=4,Data!E39&lt;&gt;""),Data!E39,IF(AND(Data!$N$22=5,Data!F39&lt;&gt;""),Data!F39,IF(AND(Data!$N$22=6,Data!G39&lt;&gt;""),Data!G39,IF(AND(Data!$N$22=7,Data!H39&lt;&gt;""),Data!H39,IF(AND(Data!$N$22=8,Data!I39&lt;&gt;""),Data!I39,IF(AND(Data!$N$22=9,Data!J39&lt;&gt;""),Data!J39,IF(AND(Data!$N$22=10,Data!K39&lt;&gt;""),Data!K39,""))))))))))</f>
        <v>BA</v>
      </c>
      <c r="C43" s="38">
        <f>IF(AND(Data!$N$27=1,Data!B39&lt;&gt;""),Data!B39,IF(AND(Data!$N$27=2,Data!C39&lt;&gt;""),Data!C39,IF(AND(Data!$N$27=3,Data!D39&lt;&gt;""),Data!D39,IF(AND(Data!$N$27=4,Data!E39&lt;&gt;""),Data!E39,IF(AND(Data!$N$27=5,Data!F39&lt;&gt;""),Data!F39,IF(AND(Data!$N$27=6,Data!G39&lt;&gt;""),Data!G39,IF(AND(Data!$N$27=7,Data!H39&lt;&gt;""),Data!H39,IF(AND(Data!$N$27=8,Data!I39&lt;&gt;""),Data!I39,IF(AND(Data!$N$27=9,Data!J39&lt;&gt;""),Data!J39,IF(AND(Data!$N$27=10,Data!K39&lt;&gt;""),Data!K39,""))))))))))</f>
        <v>4170</v>
      </c>
      <c r="L43" s="59"/>
      <c r="M43" s="59"/>
      <c r="N43" s="90">
        <f t="shared" si="1"/>
        <v>3890</v>
      </c>
      <c r="O43" s="90" t="str">
        <f t="shared" si="2"/>
        <v/>
      </c>
      <c r="P43" s="90" t="str">
        <f t="shared" si="3"/>
        <v/>
      </c>
      <c r="Q43" s="90">
        <f t="shared" si="11"/>
        <v>3990.030303030303</v>
      </c>
      <c r="R43" s="90" t="str">
        <f t="shared" si="12"/>
        <v/>
      </c>
      <c r="S43" s="90" t="str">
        <f t="shared" si="13"/>
        <v/>
      </c>
    </row>
    <row r="44" spans="2:19" x14ac:dyDescent="0.15">
      <c r="B44" s="38" t="str">
        <f>IF(AND(Data!$N$22=1,Data!B40&lt;&gt;""),Data!B40,IF(AND(Data!$N$22=2,Data!C40&lt;&gt;""),Data!C40,IF(AND(Data!$N$22=3,Data!D40&lt;&gt;""),Data!D40,IF(AND(Data!$N$22=4,Data!E40&lt;&gt;""),Data!E40,IF(AND(Data!$N$22=5,Data!F40&lt;&gt;""),Data!F40,IF(AND(Data!$N$22=6,Data!G40&lt;&gt;""),Data!G40,IF(AND(Data!$N$22=7,Data!H40&lt;&gt;""),Data!H40,IF(AND(Data!$N$22=8,Data!I40&lt;&gt;""),Data!I40,IF(AND(Data!$N$22=9,Data!J40&lt;&gt;""),Data!J40,IF(AND(Data!$N$22=10,Data!K40&lt;&gt;""),Data!K40,""))))))))))</f>
        <v>M</v>
      </c>
      <c r="C44" s="38">
        <f>IF(AND(Data!$N$27=1,Data!B40&lt;&gt;""),Data!B40,IF(AND(Data!$N$27=2,Data!C40&lt;&gt;""),Data!C40,IF(AND(Data!$N$27=3,Data!D40&lt;&gt;""),Data!D40,IF(AND(Data!$N$27=4,Data!E40&lt;&gt;""),Data!E40,IF(AND(Data!$N$27=5,Data!F40&lt;&gt;""),Data!F40,IF(AND(Data!$N$27=6,Data!G40&lt;&gt;""),Data!G40,IF(AND(Data!$N$27=7,Data!H40&lt;&gt;""),Data!H40,IF(AND(Data!$N$27=8,Data!I40&lt;&gt;""),Data!I40,IF(AND(Data!$N$27=9,Data!J40&lt;&gt;""),Data!J40,IF(AND(Data!$N$27=10,Data!K40&lt;&gt;""),Data!K40,""))))))))))</f>
        <v>4180</v>
      </c>
      <c r="L44" s="59"/>
      <c r="M44" s="59"/>
      <c r="N44" s="90" t="str">
        <f t="shared" si="1"/>
        <v/>
      </c>
      <c r="O44" s="90">
        <f t="shared" si="2"/>
        <v>3893</v>
      </c>
      <c r="P44" s="90" t="str">
        <f t="shared" si="3"/>
        <v/>
      </c>
      <c r="Q44" s="90" t="str">
        <f t="shared" si="11"/>
        <v/>
      </c>
      <c r="R44" s="90">
        <f t="shared" si="12"/>
        <v>4332.68</v>
      </c>
      <c r="S44" s="90" t="str">
        <f t="shared" si="13"/>
        <v/>
      </c>
    </row>
    <row r="45" spans="2:19" x14ac:dyDescent="0.15">
      <c r="B45" s="38" t="str">
        <f>IF(AND(Data!$N$22=1,Data!B41&lt;&gt;""),Data!B41,IF(AND(Data!$N$22=2,Data!C41&lt;&gt;""),Data!C41,IF(AND(Data!$N$22=3,Data!D41&lt;&gt;""),Data!D41,IF(AND(Data!$N$22=4,Data!E41&lt;&gt;""),Data!E41,IF(AND(Data!$N$22=5,Data!F41&lt;&gt;""),Data!F41,IF(AND(Data!$N$22=6,Data!G41&lt;&gt;""),Data!G41,IF(AND(Data!$N$22=7,Data!H41&lt;&gt;""),Data!H41,IF(AND(Data!$N$22=8,Data!I41&lt;&gt;""),Data!I41,IF(AND(Data!$N$22=9,Data!J41&lt;&gt;""),Data!J41,IF(AND(Data!$N$22=10,Data!K41&lt;&gt;""),Data!K41,""))))))))))</f>
        <v>BA</v>
      </c>
      <c r="C45" s="38">
        <f>IF(AND(Data!$N$27=1,Data!B41&lt;&gt;""),Data!B41,IF(AND(Data!$N$27=2,Data!C41&lt;&gt;""),Data!C41,IF(AND(Data!$N$27=3,Data!D41&lt;&gt;""),Data!D41,IF(AND(Data!$N$27=4,Data!E41&lt;&gt;""),Data!E41,IF(AND(Data!$N$27=5,Data!F41&lt;&gt;""),Data!F41,IF(AND(Data!$N$27=6,Data!G41&lt;&gt;""),Data!G41,IF(AND(Data!$N$27=7,Data!H41&lt;&gt;""),Data!H41,IF(AND(Data!$N$27=8,Data!I41&lt;&gt;""),Data!I41,IF(AND(Data!$N$27=9,Data!J41&lt;&gt;""),Data!J41,IF(AND(Data!$N$27=10,Data!K41&lt;&gt;""),Data!K41,""))))))))))</f>
        <v>4273</v>
      </c>
      <c r="L45" s="59"/>
      <c r="M45" s="59"/>
      <c r="N45" s="90">
        <f t="shared" si="1"/>
        <v>4070</v>
      </c>
      <c r="O45" s="90" t="str">
        <f t="shared" si="2"/>
        <v/>
      </c>
      <c r="P45" s="90" t="str">
        <f t="shared" si="3"/>
        <v/>
      </c>
      <c r="Q45" s="90">
        <f t="shared" si="11"/>
        <v>3990.030303030303</v>
      </c>
      <c r="R45" s="90" t="str">
        <f t="shared" si="12"/>
        <v/>
      </c>
      <c r="S45" s="90" t="str">
        <f t="shared" si="13"/>
        <v/>
      </c>
    </row>
    <row r="46" spans="2:19" x14ac:dyDescent="0.15">
      <c r="B46" s="38" t="str">
        <f>IF(AND(Data!$N$22=1,Data!B42&lt;&gt;""),Data!B42,IF(AND(Data!$N$22=2,Data!C42&lt;&gt;""),Data!C42,IF(AND(Data!$N$22=3,Data!D42&lt;&gt;""),Data!D42,IF(AND(Data!$N$22=4,Data!E42&lt;&gt;""),Data!E42,IF(AND(Data!$N$22=5,Data!F42&lt;&gt;""),Data!F42,IF(AND(Data!$N$22=6,Data!G42&lt;&gt;""),Data!G42,IF(AND(Data!$N$22=7,Data!H42&lt;&gt;""),Data!H42,IF(AND(Data!$N$22=8,Data!I42&lt;&gt;""),Data!I42,IF(AND(Data!$N$22=9,Data!J42&lt;&gt;""),Data!J42,IF(AND(Data!$N$22=10,Data!K42&lt;&gt;""),Data!K42,""))))))))))</f>
        <v>BA</v>
      </c>
      <c r="C46" s="38">
        <f>IF(AND(Data!$N$27=1,Data!B42&lt;&gt;""),Data!B42,IF(AND(Data!$N$27=2,Data!C42&lt;&gt;""),Data!C42,IF(AND(Data!$N$27=3,Data!D42&lt;&gt;""),Data!D42,IF(AND(Data!$N$27=4,Data!E42&lt;&gt;""),Data!E42,IF(AND(Data!$N$27=5,Data!F42&lt;&gt;""),Data!F42,IF(AND(Data!$N$27=6,Data!G42&lt;&gt;""),Data!G42,IF(AND(Data!$N$27=7,Data!H42&lt;&gt;""),Data!H42,IF(AND(Data!$N$27=8,Data!I42&lt;&gt;""),Data!I42,IF(AND(Data!$N$27=9,Data!J42&lt;&gt;""),Data!J42,IF(AND(Data!$N$27=10,Data!K42&lt;&gt;""),Data!K42,""))))))))))</f>
        <v>4347</v>
      </c>
      <c r="L46" s="59"/>
      <c r="M46" s="59"/>
      <c r="N46" s="90" t="str">
        <f t="shared" ref="N46:N77" si="14">IF(B39=$L$14,C39,"")</f>
        <v/>
      </c>
      <c r="O46" s="90">
        <f t="shared" ref="O46:O77" si="15">IF(B39=$L$15,C39,"")</f>
        <v>4157</v>
      </c>
      <c r="P46" s="90" t="str">
        <f t="shared" ref="P46:P77" si="16">IF(B39=$L$16,C39,"")</f>
        <v/>
      </c>
      <c r="Q46" s="90" t="str">
        <f t="shared" si="11"/>
        <v/>
      </c>
      <c r="R46" s="90">
        <f t="shared" si="12"/>
        <v>4332.68</v>
      </c>
      <c r="S46" s="90" t="str">
        <f t="shared" si="13"/>
        <v/>
      </c>
    </row>
    <row r="47" spans="2:19" x14ac:dyDescent="0.15">
      <c r="B47" s="38" t="str">
        <f>IF(AND(Data!$N$22=1,Data!B43&lt;&gt;""),Data!B43,IF(AND(Data!$N$22=2,Data!C43&lt;&gt;""),Data!C43,IF(AND(Data!$N$22=3,Data!D43&lt;&gt;""),Data!D43,IF(AND(Data!$N$22=4,Data!E43&lt;&gt;""),Data!E43,IF(AND(Data!$N$22=5,Data!F43&lt;&gt;""),Data!F43,IF(AND(Data!$N$22=6,Data!G43&lt;&gt;""),Data!G43,IF(AND(Data!$N$22=7,Data!H43&lt;&gt;""),Data!H43,IF(AND(Data!$N$22=8,Data!I43&lt;&gt;""),Data!I43,IF(AND(Data!$N$22=9,Data!J43&lt;&gt;""),Data!J43,IF(AND(Data!$N$22=10,Data!K43&lt;&gt;""),Data!K43,""))))))))))</f>
        <v>BA</v>
      </c>
      <c r="C47" s="38">
        <f>IF(AND(Data!$N$27=1,Data!B43&lt;&gt;""),Data!B43,IF(AND(Data!$N$27=2,Data!C43&lt;&gt;""),Data!C43,IF(AND(Data!$N$27=3,Data!D43&lt;&gt;""),Data!D43,IF(AND(Data!$N$27=4,Data!E43&lt;&gt;""),Data!E43,IF(AND(Data!$N$27=5,Data!F43&lt;&gt;""),Data!F43,IF(AND(Data!$N$27=6,Data!G43&lt;&gt;""),Data!G43,IF(AND(Data!$N$27=7,Data!H43&lt;&gt;""),Data!H43,IF(AND(Data!$N$27=8,Data!I43&lt;&gt;""),Data!I43,IF(AND(Data!$N$27=9,Data!J43&lt;&gt;""),Data!J43,IF(AND(Data!$N$27=10,Data!K43&lt;&gt;""),Data!K43,""))))))))))</f>
        <v>3623</v>
      </c>
      <c r="L47" s="59"/>
      <c r="M47" s="59"/>
      <c r="N47" s="90" t="str">
        <f t="shared" si="14"/>
        <v/>
      </c>
      <c r="O47" s="90" t="str">
        <f t="shared" si="15"/>
        <v/>
      </c>
      <c r="P47" s="90">
        <f t="shared" si="16"/>
        <v>4169</v>
      </c>
      <c r="Q47" s="90" t="str">
        <f t="shared" si="11"/>
        <v/>
      </c>
      <c r="R47" s="90" t="str">
        <f t="shared" si="12"/>
        <v/>
      </c>
      <c r="S47" s="90">
        <f t="shared" si="13"/>
        <v>4314.1111111111113</v>
      </c>
    </row>
    <row r="48" spans="2:19" x14ac:dyDescent="0.15">
      <c r="B48" s="38" t="str">
        <f>IF(AND(Data!$N$22=1,Data!B44&lt;&gt;""),Data!B44,IF(AND(Data!$N$22=2,Data!C44&lt;&gt;""),Data!C44,IF(AND(Data!$N$22=3,Data!D44&lt;&gt;""),Data!D44,IF(AND(Data!$N$22=4,Data!E44&lt;&gt;""),Data!E44,IF(AND(Data!$N$22=5,Data!F44&lt;&gt;""),Data!F44,IF(AND(Data!$N$22=6,Data!G44&lt;&gt;""),Data!G44,IF(AND(Data!$N$22=7,Data!H44&lt;&gt;""),Data!H44,IF(AND(Data!$N$22=8,Data!I44&lt;&gt;""),Data!I44,IF(AND(Data!$N$22=9,Data!J44&lt;&gt;""),Data!J44,IF(AND(Data!$N$22=10,Data!K44&lt;&gt;""),Data!K44,""))))))))))</f>
        <v>BA</v>
      </c>
      <c r="C48" s="38">
        <f>IF(AND(Data!$N$27=1,Data!B44&lt;&gt;""),Data!B44,IF(AND(Data!$N$27=2,Data!C44&lt;&gt;""),Data!C44,IF(AND(Data!$N$27=3,Data!D44&lt;&gt;""),Data!D44,IF(AND(Data!$N$27=4,Data!E44&lt;&gt;""),Data!E44,IF(AND(Data!$N$27=5,Data!F44&lt;&gt;""),Data!F44,IF(AND(Data!$N$27=6,Data!G44&lt;&gt;""),Data!G44,IF(AND(Data!$N$27=7,Data!H44&lt;&gt;""),Data!H44,IF(AND(Data!$N$27=8,Data!I44&lt;&gt;""),Data!I44,IF(AND(Data!$N$27=9,Data!J44&lt;&gt;""),Data!J44,IF(AND(Data!$N$27=10,Data!K44&lt;&gt;""),Data!K44,""))))))))))</f>
        <v>3723</v>
      </c>
      <c r="L48" s="59"/>
      <c r="M48" s="59"/>
      <c r="N48" s="90" t="str">
        <f t="shared" si="14"/>
        <v/>
      </c>
      <c r="O48" s="90">
        <f t="shared" si="15"/>
        <v>4170</v>
      </c>
      <c r="P48" s="90" t="str">
        <f t="shared" si="16"/>
        <v/>
      </c>
      <c r="Q48" s="90" t="str">
        <f t="shared" si="11"/>
        <v/>
      </c>
      <c r="R48" s="90">
        <f t="shared" si="12"/>
        <v>4332.68</v>
      </c>
      <c r="S48" s="90" t="str">
        <f t="shared" si="13"/>
        <v/>
      </c>
    </row>
    <row r="49" spans="2:19" x14ac:dyDescent="0.15">
      <c r="B49" s="38" t="str">
        <f>IF(AND(Data!$N$22=1,Data!B45&lt;&gt;""),Data!B45,IF(AND(Data!$N$22=2,Data!C45&lt;&gt;""),Data!C45,IF(AND(Data!$N$22=3,Data!D45&lt;&gt;""),Data!D45,IF(AND(Data!$N$22=4,Data!E45&lt;&gt;""),Data!E45,IF(AND(Data!$N$22=5,Data!F45&lt;&gt;""),Data!F45,IF(AND(Data!$N$22=6,Data!G45&lt;&gt;""),Data!G45,IF(AND(Data!$N$22=7,Data!H45&lt;&gt;""),Data!H45,IF(AND(Data!$N$22=8,Data!I45&lt;&gt;""),Data!I45,IF(AND(Data!$N$22=9,Data!J45&lt;&gt;""),Data!J45,IF(AND(Data!$N$22=10,Data!K45&lt;&gt;""),Data!K45,""))))))))))</f>
        <v>M</v>
      </c>
      <c r="C49" s="38">
        <f>IF(AND(Data!$N$27=1,Data!B45&lt;&gt;""),Data!B45,IF(AND(Data!$N$27=2,Data!C45&lt;&gt;""),Data!C45,IF(AND(Data!$N$27=3,Data!D45&lt;&gt;""),Data!D45,IF(AND(Data!$N$27=4,Data!E45&lt;&gt;""),Data!E45,IF(AND(Data!$N$27=5,Data!F45&lt;&gt;""),Data!F45,IF(AND(Data!$N$27=6,Data!G45&lt;&gt;""),Data!G45,IF(AND(Data!$N$27=7,Data!H45&lt;&gt;""),Data!H45,IF(AND(Data!$N$27=8,Data!I45&lt;&gt;""),Data!I45,IF(AND(Data!$N$27=9,Data!J45&lt;&gt;""),Data!J45,IF(AND(Data!$N$27=10,Data!K45&lt;&gt;""),Data!K45,""))))))))))</f>
        <v>3730</v>
      </c>
      <c r="L49" s="59"/>
      <c r="M49" s="59"/>
      <c r="N49" s="90" t="str">
        <f t="shared" si="14"/>
        <v/>
      </c>
      <c r="O49" s="90">
        <f t="shared" si="15"/>
        <v>4170</v>
      </c>
      <c r="P49" s="90" t="str">
        <f t="shared" si="16"/>
        <v/>
      </c>
      <c r="Q49" s="90" t="str">
        <f t="shared" si="11"/>
        <v/>
      </c>
      <c r="R49" s="90">
        <f t="shared" si="12"/>
        <v>4332.68</v>
      </c>
      <c r="S49" s="90" t="str">
        <f t="shared" si="13"/>
        <v/>
      </c>
    </row>
    <row r="50" spans="2:19" x14ac:dyDescent="0.15">
      <c r="B50" s="38" t="str">
        <f>IF(AND(Data!$N$22=1,Data!B46&lt;&gt;""),Data!B46,IF(AND(Data!$N$22=2,Data!C46&lt;&gt;""),Data!C46,IF(AND(Data!$N$22=3,Data!D46&lt;&gt;""),Data!D46,IF(AND(Data!$N$22=4,Data!E46&lt;&gt;""),Data!E46,IF(AND(Data!$N$22=5,Data!F46&lt;&gt;""),Data!F46,IF(AND(Data!$N$22=6,Data!G46&lt;&gt;""),Data!G46,IF(AND(Data!$N$22=7,Data!H46&lt;&gt;""),Data!H46,IF(AND(Data!$N$22=8,Data!I46&lt;&gt;""),Data!I46,IF(AND(Data!$N$22=9,Data!J46&lt;&gt;""),Data!J46,IF(AND(Data!$N$22=10,Data!K46&lt;&gt;""),Data!K46,""))))))))))</f>
        <v>BA</v>
      </c>
      <c r="C50" s="38">
        <f>IF(AND(Data!$N$27=1,Data!B46&lt;&gt;""),Data!B46,IF(AND(Data!$N$27=2,Data!C46&lt;&gt;""),Data!C46,IF(AND(Data!$N$27=3,Data!D46&lt;&gt;""),Data!D46,IF(AND(Data!$N$27=4,Data!E46&lt;&gt;""),Data!E46,IF(AND(Data!$N$27=5,Data!F46&lt;&gt;""),Data!F46,IF(AND(Data!$N$27=6,Data!G46&lt;&gt;""),Data!G46,IF(AND(Data!$N$27=7,Data!H46&lt;&gt;""),Data!H46,IF(AND(Data!$N$27=8,Data!I46&lt;&gt;""),Data!I46,IF(AND(Data!$N$27=9,Data!J46&lt;&gt;""),Data!J46,IF(AND(Data!$N$27=10,Data!K46&lt;&gt;""),Data!K46,""))))))))))</f>
        <v>4001</v>
      </c>
      <c r="L50" s="59"/>
      <c r="M50" s="59"/>
      <c r="N50" s="90">
        <f t="shared" si="14"/>
        <v>4170</v>
      </c>
      <c r="O50" s="90" t="str">
        <f t="shared" si="15"/>
        <v/>
      </c>
      <c r="P50" s="90" t="str">
        <f t="shared" si="16"/>
        <v/>
      </c>
      <c r="Q50" s="90">
        <f t="shared" si="11"/>
        <v>3990.030303030303</v>
      </c>
      <c r="R50" s="90" t="str">
        <f t="shared" si="12"/>
        <v/>
      </c>
      <c r="S50" s="90" t="str">
        <f t="shared" si="13"/>
        <v/>
      </c>
    </row>
    <row r="51" spans="2:19" x14ac:dyDescent="0.15">
      <c r="B51" s="38" t="str">
        <f>IF(AND(Data!$N$22=1,Data!B47&lt;&gt;""),Data!B47,IF(AND(Data!$N$22=2,Data!C47&lt;&gt;""),Data!C47,IF(AND(Data!$N$22=3,Data!D47&lt;&gt;""),Data!D47,IF(AND(Data!$N$22=4,Data!E47&lt;&gt;""),Data!E47,IF(AND(Data!$N$22=5,Data!F47&lt;&gt;""),Data!F47,IF(AND(Data!$N$22=6,Data!G47&lt;&gt;""),Data!G47,IF(AND(Data!$N$22=7,Data!H47&lt;&gt;""),Data!H47,IF(AND(Data!$N$22=8,Data!I47&lt;&gt;""),Data!I47,IF(AND(Data!$N$22=9,Data!J47&lt;&gt;""),Data!J47,IF(AND(Data!$N$22=10,Data!K47&lt;&gt;""),Data!K47,""))))))))))</f>
        <v>BA</v>
      </c>
      <c r="C51" s="38">
        <f>IF(AND(Data!$N$27=1,Data!B47&lt;&gt;""),Data!B47,IF(AND(Data!$N$27=2,Data!C47&lt;&gt;""),Data!C47,IF(AND(Data!$N$27=3,Data!D47&lt;&gt;""),Data!D47,IF(AND(Data!$N$27=4,Data!E47&lt;&gt;""),Data!E47,IF(AND(Data!$N$27=5,Data!F47&lt;&gt;""),Data!F47,IF(AND(Data!$N$27=6,Data!G47&lt;&gt;""),Data!G47,IF(AND(Data!$N$27=7,Data!H47&lt;&gt;""),Data!H47,IF(AND(Data!$N$27=8,Data!I47&lt;&gt;""),Data!I47,IF(AND(Data!$N$27=9,Data!J47&lt;&gt;""),Data!J47,IF(AND(Data!$N$27=10,Data!K47&lt;&gt;""),Data!K47,""))))))))))</f>
        <v>4001</v>
      </c>
      <c r="L51" s="59"/>
      <c r="M51" s="59"/>
      <c r="N51" s="90" t="str">
        <f t="shared" si="14"/>
        <v/>
      </c>
      <c r="O51" s="90">
        <f t="shared" si="15"/>
        <v>4180</v>
      </c>
      <c r="P51" s="90" t="str">
        <f t="shared" si="16"/>
        <v/>
      </c>
      <c r="Q51" s="90" t="str">
        <f t="shared" si="11"/>
        <v/>
      </c>
      <c r="R51" s="90">
        <f t="shared" si="12"/>
        <v>4332.68</v>
      </c>
      <c r="S51" s="90" t="str">
        <f t="shared" si="13"/>
        <v/>
      </c>
    </row>
    <row r="52" spans="2:19" x14ac:dyDescent="0.15">
      <c r="B52" s="38" t="str">
        <f>IF(AND(Data!$N$22=1,Data!B48&lt;&gt;""),Data!B48,IF(AND(Data!$N$22=2,Data!C48&lt;&gt;""),Data!C48,IF(AND(Data!$N$22=3,Data!D48&lt;&gt;""),Data!D48,IF(AND(Data!$N$22=4,Data!E48&lt;&gt;""),Data!E48,IF(AND(Data!$N$22=5,Data!F48&lt;&gt;""),Data!F48,IF(AND(Data!$N$22=6,Data!G48&lt;&gt;""),Data!G48,IF(AND(Data!$N$22=7,Data!H48&lt;&gt;""),Data!H48,IF(AND(Data!$N$22=8,Data!I48&lt;&gt;""),Data!I48,IF(AND(Data!$N$22=9,Data!J48&lt;&gt;""),Data!J48,IF(AND(Data!$N$22=10,Data!K48&lt;&gt;""),Data!K48,""))))))))))</f>
        <v>BA</v>
      </c>
      <c r="C52" s="38">
        <f>IF(AND(Data!$N$27=1,Data!B48&lt;&gt;""),Data!B48,IF(AND(Data!$N$27=2,Data!C48&lt;&gt;""),Data!C48,IF(AND(Data!$N$27=3,Data!D48&lt;&gt;""),Data!D48,IF(AND(Data!$N$27=4,Data!E48&lt;&gt;""),Data!E48,IF(AND(Data!$N$27=5,Data!F48&lt;&gt;""),Data!F48,IF(AND(Data!$N$27=6,Data!G48&lt;&gt;""),Data!G48,IF(AND(Data!$N$27=7,Data!H48&lt;&gt;""),Data!H48,IF(AND(Data!$N$27=8,Data!I48&lt;&gt;""),Data!I48,IF(AND(Data!$N$27=9,Data!J48&lt;&gt;""),Data!J48,IF(AND(Data!$N$27=10,Data!K48&lt;&gt;""),Data!K48,""))))))))))</f>
        <v>4003</v>
      </c>
      <c r="L52" s="59"/>
      <c r="M52" s="59"/>
      <c r="N52" s="90">
        <f t="shared" si="14"/>
        <v>4273</v>
      </c>
      <c r="O52" s="90" t="str">
        <f t="shared" si="15"/>
        <v/>
      </c>
      <c r="P52" s="90" t="str">
        <f t="shared" si="16"/>
        <v/>
      </c>
      <c r="Q52" s="90">
        <f t="shared" si="11"/>
        <v>3990.030303030303</v>
      </c>
      <c r="R52" s="90" t="str">
        <f t="shared" si="12"/>
        <v/>
      </c>
      <c r="S52" s="90" t="str">
        <f t="shared" si="13"/>
        <v/>
      </c>
    </row>
    <row r="53" spans="2:19" x14ac:dyDescent="0.15">
      <c r="B53" s="38" t="str">
        <f>IF(AND(Data!$N$22=1,Data!B49&lt;&gt;""),Data!B49,IF(AND(Data!$N$22=2,Data!C49&lt;&gt;""),Data!C49,IF(AND(Data!$N$22=3,Data!D49&lt;&gt;""),Data!D49,IF(AND(Data!$N$22=4,Data!E49&lt;&gt;""),Data!E49,IF(AND(Data!$N$22=5,Data!F49&lt;&gt;""),Data!F49,IF(AND(Data!$N$22=6,Data!G49&lt;&gt;""),Data!G49,IF(AND(Data!$N$22=7,Data!H49&lt;&gt;""),Data!H49,IF(AND(Data!$N$22=8,Data!I49&lt;&gt;""),Data!I49,IF(AND(Data!$N$22=9,Data!J49&lt;&gt;""),Data!J49,IF(AND(Data!$N$22=10,Data!K49&lt;&gt;""),Data!K49,""))))))))))</f>
        <v>BA</v>
      </c>
      <c r="C53" s="38">
        <f>IF(AND(Data!$N$27=1,Data!B49&lt;&gt;""),Data!B49,IF(AND(Data!$N$27=2,Data!C49&lt;&gt;""),Data!C49,IF(AND(Data!$N$27=3,Data!D49&lt;&gt;""),Data!D49,IF(AND(Data!$N$27=4,Data!E49&lt;&gt;""),Data!E49,IF(AND(Data!$N$27=5,Data!F49&lt;&gt;""),Data!F49,IF(AND(Data!$N$27=6,Data!G49&lt;&gt;""),Data!G49,IF(AND(Data!$N$27=7,Data!H49&lt;&gt;""),Data!H49,IF(AND(Data!$N$27=8,Data!I49&lt;&gt;""),Data!I49,IF(AND(Data!$N$27=9,Data!J49&lt;&gt;""),Data!J49,IF(AND(Data!$N$27=10,Data!K49&lt;&gt;""),Data!K49,""))))))))))</f>
        <v>4004</v>
      </c>
      <c r="L53" s="59"/>
      <c r="M53" s="59"/>
      <c r="N53" s="90">
        <f t="shared" si="14"/>
        <v>4347</v>
      </c>
      <c r="O53" s="90" t="str">
        <f t="shared" si="15"/>
        <v/>
      </c>
      <c r="P53" s="90" t="str">
        <f t="shared" si="16"/>
        <v/>
      </c>
      <c r="Q53" s="90">
        <f t="shared" si="11"/>
        <v>3990.030303030303</v>
      </c>
      <c r="R53" s="90" t="str">
        <f t="shared" si="12"/>
        <v/>
      </c>
      <c r="S53" s="90" t="str">
        <f t="shared" si="13"/>
        <v/>
      </c>
    </row>
    <row r="54" spans="2:19" x14ac:dyDescent="0.15">
      <c r="B54" s="38" t="str">
        <f>IF(AND(Data!$N$22=1,Data!B50&lt;&gt;""),Data!B50,IF(AND(Data!$N$22=2,Data!C50&lt;&gt;""),Data!C50,IF(AND(Data!$N$22=3,Data!D50&lt;&gt;""),Data!D50,IF(AND(Data!$N$22=4,Data!E50&lt;&gt;""),Data!E50,IF(AND(Data!$N$22=5,Data!F50&lt;&gt;""),Data!F50,IF(AND(Data!$N$22=6,Data!G50&lt;&gt;""),Data!G50,IF(AND(Data!$N$22=7,Data!H50&lt;&gt;""),Data!H50,IF(AND(Data!$N$22=8,Data!I50&lt;&gt;""),Data!I50,IF(AND(Data!$N$22=9,Data!J50&lt;&gt;""),Data!J50,IF(AND(Data!$N$22=10,Data!K50&lt;&gt;""),Data!K50,""))))))))))</f>
        <v>BA</v>
      </c>
      <c r="C54" s="38">
        <f>IF(AND(Data!$N$27=1,Data!B50&lt;&gt;""),Data!B50,IF(AND(Data!$N$27=2,Data!C50&lt;&gt;""),Data!C50,IF(AND(Data!$N$27=3,Data!D50&lt;&gt;""),Data!D50,IF(AND(Data!$N$27=4,Data!E50&lt;&gt;""),Data!E50,IF(AND(Data!$N$27=5,Data!F50&lt;&gt;""),Data!F50,IF(AND(Data!$N$27=6,Data!G50&lt;&gt;""),Data!G50,IF(AND(Data!$N$27=7,Data!H50&lt;&gt;""),Data!H50,IF(AND(Data!$N$27=8,Data!I50&lt;&gt;""),Data!I50,IF(AND(Data!$N$27=9,Data!J50&lt;&gt;""),Data!J50,IF(AND(Data!$N$27=10,Data!K50&lt;&gt;""),Data!K50,""))))))))))</f>
        <v>4010</v>
      </c>
      <c r="L54" s="59"/>
      <c r="M54" s="59"/>
      <c r="N54" s="90">
        <f t="shared" si="14"/>
        <v>3623</v>
      </c>
      <c r="O54" s="90" t="str">
        <f t="shared" si="15"/>
        <v/>
      </c>
      <c r="P54" s="90" t="str">
        <f t="shared" si="16"/>
        <v/>
      </c>
      <c r="Q54" s="90">
        <f t="shared" si="11"/>
        <v>3990.030303030303</v>
      </c>
      <c r="R54" s="90" t="str">
        <f t="shared" si="12"/>
        <v/>
      </c>
      <c r="S54" s="90" t="str">
        <f t="shared" si="13"/>
        <v/>
      </c>
    </row>
    <row r="55" spans="2:19" x14ac:dyDescent="0.15">
      <c r="B55" s="38" t="str">
        <f>IF(AND(Data!$N$22=1,Data!B51&lt;&gt;""),Data!B51,IF(AND(Data!$N$22=2,Data!C51&lt;&gt;""),Data!C51,IF(AND(Data!$N$22=3,Data!D51&lt;&gt;""),Data!D51,IF(AND(Data!$N$22=4,Data!E51&lt;&gt;""),Data!E51,IF(AND(Data!$N$22=5,Data!F51&lt;&gt;""),Data!F51,IF(AND(Data!$N$22=6,Data!G51&lt;&gt;""),Data!G51,IF(AND(Data!$N$22=7,Data!H51&lt;&gt;""),Data!H51,IF(AND(Data!$N$22=8,Data!I51&lt;&gt;""),Data!I51,IF(AND(Data!$N$22=9,Data!J51&lt;&gt;""),Data!J51,IF(AND(Data!$N$22=10,Data!K51&lt;&gt;""),Data!K51,""))))))))))</f>
        <v>BA</v>
      </c>
      <c r="C55" s="38">
        <f>IF(AND(Data!$N$27=1,Data!B51&lt;&gt;""),Data!B51,IF(AND(Data!$N$27=2,Data!C51&lt;&gt;""),Data!C51,IF(AND(Data!$N$27=3,Data!D51&lt;&gt;""),Data!D51,IF(AND(Data!$N$27=4,Data!E51&lt;&gt;""),Data!E51,IF(AND(Data!$N$27=5,Data!F51&lt;&gt;""),Data!F51,IF(AND(Data!$N$27=6,Data!G51&lt;&gt;""),Data!G51,IF(AND(Data!$N$27=7,Data!H51&lt;&gt;""),Data!H51,IF(AND(Data!$N$27=8,Data!I51&lt;&gt;""),Data!I51,IF(AND(Data!$N$27=9,Data!J51&lt;&gt;""),Data!J51,IF(AND(Data!$N$27=10,Data!K51&lt;&gt;""),Data!K51,""))))))))))</f>
        <v>4016</v>
      </c>
      <c r="L55" s="59"/>
      <c r="M55" s="59"/>
      <c r="N55" s="90">
        <f t="shared" si="14"/>
        <v>3723</v>
      </c>
      <c r="O55" s="90" t="str">
        <f t="shared" si="15"/>
        <v/>
      </c>
      <c r="P55" s="90" t="str">
        <f t="shared" si="16"/>
        <v/>
      </c>
      <c r="Q55" s="90">
        <f t="shared" si="11"/>
        <v>3990.030303030303</v>
      </c>
      <c r="R55" s="90" t="str">
        <f t="shared" si="12"/>
        <v/>
      </c>
      <c r="S55" s="90" t="str">
        <f t="shared" si="13"/>
        <v/>
      </c>
    </row>
    <row r="56" spans="2:19" x14ac:dyDescent="0.15">
      <c r="B56" s="38" t="str">
        <f>IF(AND(Data!$N$22=1,Data!B52&lt;&gt;""),Data!B52,IF(AND(Data!$N$22=2,Data!C52&lt;&gt;""),Data!C52,IF(AND(Data!$N$22=3,Data!D52&lt;&gt;""),Data!D52,IF(AND(Data!$N$22=4,Data!E52&lt;&gt;""),Data!E52,IF(AND(Data!$N$22=5,Data!F52&lt;&gt;""),Data!F52,IF(AND(Data!$N$22=6,Data!G52&lt;&gt;""),Data!G52,IF(AND(Data!$N$22=7,Data!H52&lt;&gt;""),Data!H52,IF(AND(Data!$N$22=8,Data!I52&lt;&gt;""),Data!I52,IF(AND(Data!$N$22=9,Data!J52&lt;&gt;""),Data!J52,IF(AND(Data!$N$22=10,Data!K52&lt;&gt;""),Data!K52,""))))))))))</f>
        <v>D</v>
      </c>
      <c r="C56" s="38">
        <f>IF(AND(Data!$N$27=1,Data!B52&lt;&gt;""),Data!B52,IF(AND(Data!$N$27=2,Data!C52&lt;&gt;""),Data!C52,IF(AND(Data!$N$27=3,Data!D52&lt;&gt;""),Data!D52,IF(AND(Data!$N$27=4,Data!E52&lt;&gt;""),Data!E52,IF(AND(Data!$N$27=5,Data!F52&lt;&gt;""),Data!F52,IF(AND(Data!$N$27=6,Data!G52&lt;&gt;""),Data!G52,IF(AND(Data!$N$27=7,Data!H52&lt;&gt;""),Data!H52,IF(AND(Data!$N$27=8,Data!I52&lt;&gt;""),Data!I52,IF(AND(Data!$N$27=9,Data!J52&lt;&gt;""),Data!J52,IF(AND(Data!$N$27=10,Data!K52&lt;&gt;""),Data!K52,""))))))))))</f>
        <v>4101</v>
      </c>
      <c r="L56" s="59"/>
      <c r="M56" s="59"/>
      <c r="N56" s="90" t="str">
        <f t="shared" si="14"/>
        <v/>
      </c>
      <c r="O56" s="90">
        <f t="shared" si="15"/>
        <v>3730</v>
      </c>
      <c r="P56" s="90" t="str">
        <f t="shared" si="16"/>
        <v/>
      </c>
      <c r="Q56" s="90" t="str">
        <f t="shared" si="11"/>
        <v/>
      </c>
      <c r="R56" s="90">
        <f t="shared" si="12"/>
        <v>4332.68</v>
      </c>
      <c r="S56" s="90" t="str">
        <f t="shared" si="13"/>
        <v/>
      </c>
    </row>
    <row r="57" spans="2:19" x14ac:dyDescent="0.15">
      <c r="B57" s="38" t="str">
        <f>IF(AND(Data!$N$22=1,Data!B53&lt;&gt;""),Data!B53,IF(AND(Data!$N$22=2,Data!C53&lt;&gt;""),Data!C53,IF(AND(Data!$N$22=3,Data!D53&lt;&gt;""),Data!D53,IF(AND(Data!$N$22=4,Data!E53&lt;&gt;""),Data!E53,IF(AND(Data!$N$22=5,Data!F53&lt;&gt;""),Data!F53,IF(AND(Data!$N$22=6,Data!G53&lt;&gt;""),Data!G53,IF(AND(Data!$N$22=7,Data!H53&lt;&gt;""),Data!H53,IF(AND(Data!$N$22=8,Data!I53&lt;&gt;""),Data!I53,IF(AND(Data!$N$22=9,Data!J53&lt;&gt;""),Data!J53,IF(AND(Data!$N$22=10,Data!K53&lt;&gt;""),Data!K53,""))))))))))</f>
        <v>D</v>
      </c>
      <c r="C57" s="38">
        <f>IF(AND(Data!$N$27=1,Data!B53&lt;&gt;""),Data!B53,IF(AND(Data!$N$27=2,Data!C53&lt;&gt;""),Data!C53,IF(AND(Data!$N$27=3,Data!D53&lt;&gt;""),Data!D53,IF(AND(Data!$N$27=4,Data!E53&lt;&gt;""),Data!E53,IF(AND(Data!$N$27=5,Data!F53&lt;&gt;""),Data!F53,IF(AND(Data!$N$27=6,Data!G53&lt;&gt;""),Data!G53,IF(AND(Data!$N$27=7,Data!H53&lt;&gt;""),Data!H53,IF(AND(Data!$N$27=8,Data!I53&lt;&gt;""),Data!I53,IF(AND(Data!$N$27=9,Data!J53&lt;&gt;""),Data!J53,IF(AND(Data!$N$27=10,Data!K53&lt;&gt;""),Data!K53,""))))))))))</f>
        <v>4110</v>
      </c>
      <c r="L57" s="59"/>
      <c r="M57" s="59"/>
      <c r="N57" s="90">
        <f t="shared" si="14"/>
        <v>4001</v>
      </c>
      <c r="O57" s="90" t="str">
        <f t="shared" si="15"/>
        <v/>
      </c>
      <c r="P57" s="90" t="str">
        <f t="shared" si="16"/>
        <v/>
      </c>
      <c r="Q57" s="90">
        <f t="shared" si="11"/>
        <v>3990.030303030303</v>
      </c>
      <c r="R57" s="90" t="str">
        <f t="shared" si="12"/>
        <v/>
      </c>
      <c r="S57" s="90" t="str">
        <f t="shared" si="13"/>
        <v/>
      </c>
    </row>
    <row r="58" spans="2:19" x14ac:dyDescent="0.15">
      <c r="B58" s="38" t="str">
        <f>IF(AND(Data!$N$22=1,Data!B54&lt;&gt;""),Data!B54,IF(AND(Data!$N$22=2,Data!C54&lt;&gt;""),Data!C54,IF(AND(Data!$N$22=3,Data!D54&lt;&gt;""),Data!D54,IF(AND(Data!$N$22=4,Data!E54&lt;&gt;""),Data!E54,IF(AND(Data!$N$22=5,Data!F54&lt;&gt;""),Data!F54,IF(AND(Data!$N$22=6,Data!G54&lt;&gt;""),Data!G54,IF(AND(Data!$N$22=7,Data!H54&lt;&gt;""),Data!H54,IF(AND(Data!$N$22=8,Data!I54&lt;&gt;""),Data!I54,IF(AND(Data!$N$22=9,Data!J54&lt;&gt;""),Data!J54,IF(AND(Data!$N$22=10,Data!K54&lt;&gt;""),Data!K54,""))))))))))</f>
        <v>M</v>
      </c>
      <c r="C58" s="38">
        <f>IF(AND(Data!$N$27=1,Data!B54&lt;&gt;""),Data!B54,IF(AND(Data!$N$27=2,Data!C54&lt;&gt;""),Data!C54,IF(AND(Data!$N$27=3,Data!D54&lt;&gt;""),Data!D54,IF(AND(Data!$N$27=4,Data!E54&lt;&gt;""),Data!E54,IF(AND(Data!$N$27=5,Data!F54&lt;&gt;""),Data!F54,IF(AND(Data!$N$27=6,Data!G54&lt;&gt;""),Data!G54,IF(AND(Data!$N$27=7,Data!H54&lt;&gt;""),Data!H54,IF(AND(Data!$N$27=8,Data!I54&lt;&gt;""),Data!I54,IF(AND(Data!$N$27=9,Data!J54&lt;&gt;""),Data!J54,IF(AND(Data!$N$27=10,Data!K54&lt;&gt;""),Data!K54,""))))))))))</f>
        <v>4111</v>
      </c>
      <c r="L58" s="59"/>
      <c r="M58" s="59"/>
      <c r="N58" s="90">
        <f t="shared" si="14"/>
        <v>4001</v>
      </c>
      <c r="O58" s="90" t="str">
        <f t="shared" si="15"/>
        <v/>
      </c>
      <c r="P58" s="90" t="str">
        <f t="shared" si="16"/>
        <v/>
      </c>
      <c r="Q58" s="90">
        <f t="shared" si="11"/>
        <v>3990.030303030303</v>
      </c>
      <c r="R58" s="90" t="str">
        <f t="shared" si="12"/>
        <v/>
      </c>
      <c r="S58" s="90" t="str">
        <f t="shared" si="13"/>
        <v/>
      </c>
    </row>
    <row r="59" spans="2:19" x14ac:dyDescent="0.15">
      <c r="B59" s="38" t="str">
        <f>IF(AND(Data!$N$22=1,Data!B55&lt;&gt;""),Data!B55,IF(AND(Data!$N$22=2,Data!C55&lt;&gt;""),Data!C55,IF(AND(Data!$N$22=3,Data!D55&lt;&gt;""),Data!D55,IF(AND(Data!$N$22=4,Data!E55&lt;&gt;""),Data!E55,IF(AND(Data!$N$22=5,Data!F55&lt;&gt;""),Data!F55,IF(AND(Data!$N$22=6,Data!G55&lt;&gt;""),Data!G55,IF(AND(Data!$N$22=7,Data!H55&lt;&gt;""),Data!H55,IF(AND(Data!$N$22=8,Data!I55&lt;&gt;""),Data!I55,IF(AND(Data!$N$22=9,Data!J55&lt;&gt;""),Data!J55,IF(AND(Data!$N$22=10,Data!K55&lt;&gt;""),Data!K55,""))))))))))</f>
        <v>BA</v>
      </c>
      <c r="C59" s="38">
        <f>IF(AND(Data!$N$27=1,Data!B55&lt;&gt;""),Data!B55,IF(AND(Data!$N$27=2,Data!C55&lt;&gt;""),Data!C55,IF(AND(Data!$N$27=3,Data!D55&lt;&gt;""),Data!D55,IF(AND(Data!$N$27=4,Data!E55&lt;&gt;""),Data!E55,IF(AND(Data!$N$27=5,Data!F55&lt;&gt;""),Data!F55,IF(AND(Data!$N$27=6,Data!G55&lt;&gt;""),Data!G55,IF(AND(Data!$N$27=7,Data!H55&lt;&gt;""),Data!H55,IF(AND(Data!$N$27=8,Data!I55&lt;&gt;""),Data!I55,IF(AND(Data!$N$27=9,Data!J55&lt;&gt;""),Data!J55,IF(AND(Data!$N$27=10,Data!K55&lt;&gt;""),Data!K55,""))))))))))</f>
        <v>4111</v>
      </c>
      <c r="L59" s="59"/>
      <c r="M59" s="59"/>
      <c r="N59" s="90">
        <f t="shared" si="14"/>
        <v>4003</v>
      </c>
      <c r="O59" s="90" t="str">
        <f t="shared" si="15"/>
        <v/>
      </c>
      <c r="P59" s="90" t="str">
        <f t="shared" si="16"/>
        <v/>
      </c>
      <c r="Q59" s="90">
        <f t="shared" si="11"/>
        <v>3990.030303030303</v>
      </c>
      <c r="R59" s="90" t="str">
        <f t="shared" si="12"/>
        <v/>
      </c>
      <c r="S59" s="90" t="str">
        <f t="shared" si="13"/>
        <v/>
      </c>
    </row>
    <row r="60" spans="2:19" x14ac:dyDescent="0.15">
      <c r="B60" s="38" t="str">
        <f>IF(AND(Data!$N$22=1,Data!B56&lt;&gt;""),Data!B56,IF(AND(Data!$N$22=2,Data!C56&lt;&gt;""),Data!C56,IF(AND(Data!$N$22=3,Data!D56&lt;&gt;""),Data!D56,IF(AND(Data!$N$22=4,Data!E56&lt;&gt;""),Data!E56,IF(AND(Data!$N$22=5,Data!F56&lt;&gt;""),Data!F56,IF(AND(Data!$N$22=6,Data!G56&lt;&gt;""),Data!G56,IF(AND(Data!$N$22=7,Data!H56&lt;&gt;""),Data!H56,IF(AND(Data!$N$22=8,Data!I56&lt;&gt;""),Data!I56,IF(AND(Data!$N$22=9,Data!J56&lt;&gt;""),Data!J56,IF(AND(Data!$N$22=10,Data!K56&lt;&gt;""),Data!K56,""))))))))))</f>
        <v>BA</v>
      </c>
      <c r="C60" s="38">
        <f>IF(AND(Data!$N$27=1,Data!B56&lt;&gt;""),Data!B56,IF(AND(Data!$N$27=2,Data!C56&lt;&gt;""),Data!C56,IF(AND(Data!$N$27=3,Data!D56&lt;&gt;""),Data!D56,IF(AND(Data!$N$27=4,Data!E56&lt;&gt;""),Data!E56,IF(AND(Data!$N$27=5,Data!F56&lt;&gt;""),Data!F56,IF(AND(Data!$N$27=6,Data!G56&lt;&gt;""),Data!G56,IF(AND(Data!$N$27=7,Data!H56&lt;&gt;""),Data!H56,IF(AND(Data!$N$27=8,Data!I56&lt;&gt;""),Data!I56,IF(AND(Data!$N$27=9,Data!J56&lt;&gt;""),Data!J56,IF(AND(Data!$N$27=10,Data!K56&lt;&gt;""),Data!K56,""))))))))))</f>
        <v>4119</v>
      </c>
      <c r="L60" s="59"/>
      <c r="M60" s="59"/>
      <c r="N60" s="90">
        <f t="shared" si="14"/>
        <v>4004</v>
      </c>
      <c r="O60" s="90" t="str">
        <f t="shared" si="15"/>
        <v/>
      </c>
      <c r="P60" s="90" t="str">
        <f t="shared" si="16"/>
        <v/>
      </c>
      <c r="Q60" s="90">
        <f t="shared" si="11"/>
        <v>3990.030303030303</v>
      </c>
      <c r="R60" s="90" t="str">
        <f t="shared" si="12"/>
        <v/>
      </c>
      <c r="S60" s="90" t="str">
        <f t="shared" si="13"/>
        <v/>
      </c>
    </row>
    <row r="61" spans="2:19" x14ac:dyDescent="0.15">
      <c r="B61" s="38" t="str">
        <f>IF(AND(Data!$N$22=1,Data!B57&lt;&gt;""),Data!B57,IF(AND(Data!$N$22=2,Data!C57&lt;&gt;""),Data!C57,IF(AND(Data!$N$22=3,Data!D57&lt;&gt;""),Data!D57,IF(AND(Data!$N$22=4,Data!E57&lt;&gt;""),Data!E57,IF(AND(Data!$N$22=5,Data!F57&lt;&gt;""),Data!F57,IF(AND(Data!$N$22=6,Data!G57&lt;&gt;""),Data!G57,IF(AND(Data!$N$22=7,Data!H57&lt;&gt;""),Data!H57,IF(AND(Data!$N$22=8,Data!I57&lt;&gt;""),Data!I57,IF(AND(Data!$N$22=9,Data!J57&lt;&gt;""),Data!J57,IF(AND(Data!$N$22=10,Data!K57&lt;&gt;""),Data!K57,""))))))))))</f>
        <v>BA</v>
      </c>
      <c r="C61" s="38">
        <f>IF(AND(Data!$N$27=1,Data!B57&lt;&gt;""),Data!B57,IF(AND(Data!$N$27=2,Data!C57&lt;&gt;""),Data!C57,IF(AND(Data!$N$27=3,Data!D57&lt;&gt;""),Data!D57,IF(AND(Data!$N$27=4,Data!E57&lt;&gt;""),Data!E57,IF(AND(Data!$N$27=5,Data!F57&lt;&gt;""),Data!F57,IF(AND(Data!$N$27=6,Data!G57&lt;&gt;""),Data!G57,IF(AND(Data!$N$27=7,Data!H57&lt;&gt;""),Data!H57,IF(AND(Data!$N$27=8,Data!I57&lt;&gt;""),Data!I57,IF(AND(Data!$N$27=9,Data!J57&lt;&gt;""),Data!J57,IF(AND(Data!$N$27=10,Data!K57&lt;&gt;""),Data!K57,""))))))))))</f>
        <v>4137</v>
      </c>
      <c r="L61" s="59"/>
      <c r="M61" s="59"/>
      <c r="N61" s="90">
        <f t="shared" si="14"/>
        <v>4010</v>
      </c>
      <c r="O61" s="90" t="str">
        <f t="shared" si="15"/>
        <v/>
      </c>
      <c r="P61" s="90" t="str">
        <f t="shared" si="16"/>
        <v/>
      </c>
      <c r="Q61" s="90">
        <f t="shared" si="11"/>
        <v>3990.030303030303</v>
      </c>
      <c r="R61" s="90" t="str">
        <f t="shared" si="12"/>
        <v/>
      </c>
      <c r="S61" s="90" t="str">
        <f t="shared" si="13"/>
        <v/>
      </c>
    </row>
    <row r="62" spans="2:19" x14ac:dyDescent="0.15">
      <c r="B62" s="38" t="str">
        <f>IF(AND(Data!$N$22=1,Data!B58&lt;&gt;""),Data!B58,IF(AND(Data!$N$22=2,Data!C58&lt;&gt;""),Data!C58,IF(AND(Data!$N$22=3,Data!D58&lt;&gt;""),Data!D58,IF(AND(Data!$N$22=4,Data!E58&lt;&gt;""),Data!E58,IF(AND(Data!$N$22=5,Data!F58&lt;&gt;""),Data!F58,IF(AND(Data!$N$22=6,Data!G58&lt;&gt;""),Data!G58,IF(AND(Data!$N$22=7,Data!H58&lt;&gt;""),Data!H58,IF(AND(Data!$N$22=8,Data!I58&lt;&gt;""),Data!I58,IF(AND(Data!$N$22=9,Data!J58&lt;&gt;""),Data!J58,IF(AND(Data!$N$22=10,Data!K58&lt;&gt;""),Data!K58,""))))))))))</f>
        <v>BA</v>
      </c>
      <c r="C62" s="38">
        <f>IF(AND(Data!$N$27=1,Data!B58&lt;&gt;""),Data!B58,IF(AND(Data!$N$27=2,Data!C58&lt;&gt;""),Data!C58,IF(AND(Data!$N$27=3,Data!D58&lt;&gt;""),Data!D58,IF(AND(Data!$N$27=4,Data!E58&lt;&gt;""),Data!E58,IF(AND(Data!$N$27=5,Data!F58&lt;&gt;""),Data!F58,IF(AND(Data!$N$27=6,Data!G58&lt;&gt;""),Data!G58,IF(AND(Data!$N$27=7,Data!H58&lt;&gt;""),Data!H58,IF(AND(Data!$N$27=8,Data!I58&lt;&gt;""),Data!I58,IF(AND(Data!$N$27=9,Data!J58&lt;&gt;""),Data!J58,IF(AND(Data!$N$27=10,Data!K58&lt;&gt;""),Data!K58,""))))))))))</f>
        <v>4208</v>
      </c>
      <c r="L62" s="59"/>
      <c r="M62" s="59"/>
      <c r="N62" s="90">
        <f t="shared" si="14"/>
        <v>4016</v>
      </c>
      <c r="O62" s="90" t="str">
        <f t="shared" si="15"/>
        <v/>
      </c>
      <c r="P62" s="90" t="str">
        <f t="shared" si="16"/>
        <v/>
      </c>
      <c r="Q62" s="90">
        <f t="shared" ref="Q62:Q93" si="17">IF(N62&lt;&gt;"",AVERAGE($N$14:$N$213),"")</f>
        <v>3990.030303030303</v>
      </c>
      <c r="R62" s="90" t="str">
        <f t="shared" ref="R62:R93" si="18">IF(O62&lt;&gt;"",AVERAGE($O$14:$O$213),"")</f>
        <v/>
      </c>
      <c r="S62" s="90" t="str">
        <f t="shared" ref="S62:S93" si="19">IF(P62&lt;&gt;"",AVERAGE($P$14:$P$213),"")</f>
        <v/>
      </c>
    </row>
    <row r="63" spans="2:19" x14ac:dyDescent="0.15">
      <c r="B63" s="38" t="str">
        <f>IF(AND(Data!$N$22=1,Data!B59&lt;&gt;""),Data!B59,IF(AND(Data!$N$22=2,Data!C59&lt;&gt;""),Data!C59,IF(AND(Data!$N$22=3,Data!D59&lt;&gt;""),Data!D59,IF(AND(Data!$N$22=4,Data!E59&lt;&gt;""),Data!E59,IF(AND(Data!$N$22=5,Data!F59&lt;&gt;""),Data!F59,IF(AND(Data!$N$22=6,Data!G59&lt;&gt;""),Data!G59,IF(AND(Data!$N$22=7,Data!H59&lt;&gt;""),Data!H59,IF(AND(Data!$N$22=8,Data!I59&lt;&gt;""),Data!I59,IF(AND(Data!$N$22=9,Data!J59&lt;&gt;""),Data!J59,IF(AND(Data!$N$22=10,Data!K59&lt;&gt;""),Data!K59,""))))))))))</f>
        <v>M</v>
      </c>
      <c r="C63" s="38">
        <f>IF(AND(Data!$N$27=1,Data!B59&lt;&gt;""),Data!B59,IF(AND(Data!$N$27=2,Data!C59&lt;&gt;""),Data!C59,IF(AND(Data!$N$27=3,Data!D59&lt;&gt;""),Data!D59,IF(AND(Data!$N$27=4,Data!E59&lt;&gt;""),Data!E59,IF(AND(Data!$N$27=5,Data!F59&lt;&gt;""),Data!F59,IF(AND(Data!$N$27=6,Data!G59&lt;&gt;""),Data!G59,IF(AND(Data!$N$27=7,Data!H59&lt;&gt;""),Data!H59,IF(AND(Data!$N$27=8,Data!I59&lt;&gt;""),Data!I59,IF(AND(Data!$N$27=9,Data!J59&lt;&gt;""),Data!J59,IF(AND(Data!$N$27=10,Data!K59&lt;&gt;""),Data!K59,""))))))))))</f>
        <v>4214</v>
      </c>
      <c r="L63" s="59"/>
      <c r="M63" s="59"/>
      <c r="N63" s="90" t="str">
        <f t="shared" si="14"/>
        <v/>
      </c>
      <c r="O63" s="90" t="str">
        <f t="shared" si="15"/>
        <v/>
      </c>
      <c r="P63" s="90">
        <f t="shared" si="16"/>
        <v>4101</v>
      </c>
      <c r="Q63" s="90" t="str">
        <f t="shared" si="17"/>
        <v/>
      </c>
      <c r="R63" s="90" t="str">
        <f t="shared" si="18"/>
        <v/>
      </c>
      <c r="S63" s="90">
        <f t="shared" si="19"/>
        <v>4314.1111111111113</v>
      </c>
    </row>
    <row r="64" spans="2:19" x14ac:dyDescent="0.15">
      <c r="B64" s="38" t="str">
        <f>IF(AND(Data!$N$22=1,Data!B60&lt;&gt;""),Data!B60,IF(AND(Data!$N$22=2,Data!C60&lt;&gt;""),Data!C60,IF(AND(Data!$N$22=3,Data!D60&lt;&gt;""),Data!D60,IF(AND(Data!$N$22=4,Data!E60&lt;&gt;""),Data!E60,IF(AND(Data!$N$22=5,Data!F60&lt;&gt;""),Data!F60,IF(AND(Data!$N$22=6,Data!G60&lt;&gt;""),Data!G60,IF(AND(Data!$N$22=7,Data!H60&lt;&gt;""),Data!H60,IF(AND(Data!$N$22=8,Data!I60&lt;&gt;""),Data!I60,IF(AND(Data!$N$22=9,Data!J60&lt;&gt;""),Data!J60,IF(AND(Data!$N$22=10,Data!K60&lt;&gt;""),Data!K60,""))))))))))</f>
        <v>BA</v>
      </c>
      <c r="C64" s="38">
        <f>IF(AND(Data!$N$27=1,Data!B60&lt;&gt;""),Data!B60,IF(AND(Data!$N$27=2,Data!C60&lt;&gt;""),Data!C60,IF(AND(Data!$N$27=3,Data!D60&lt;&gt;""),Data!D60,IF(AND(Data!$N$27=4,Data!E60&lt;&gt;""),Data!E60,IF(AND(Data!$N$27=5,Data!F60&lt;&gt;""),Data!F60,IF(AND(Data!$N$27=6,Data!G60&lt;&gt;""),Data!G60,IF(AND(Data!$N$27=7,Data!H60&lt;&gt;""),Data!H60,IF(AND(Data!$N$27=8,Data!I60&lt;&gt;""),Data!I60,IF(AND(Data!$N$27=9,Data!J60&lt;&gt;""),Data!J60,IF(AND(Data!$N$27=10,Data!K60&lt;&gt;""),Data!K60,""))))))))))</f>
        <v>4705</v>
      </c>
      <c r="L64" s="59"/>
      <c r="M64" s="59"/>
      <c r="N64" s="90" t="str">
        <f t="shared" si="14"/>
        <v/>
      </c>
      <c r="O64" s="90" t="str">
        <f t="shared" si="15"/>
        <v/>
      </c>
      <c r="P64" s="90">
        <f t="shared" si="16"/>
        <v>4110</v>
      </c>
      <c r="Q64" s="90" t="str">
        <f t="shared" si="17"/>
        <v/>
      </c>
      <c r="R64" s="90" t="str">
        <f t="shared" si="18"/>
        <v/>
      </c>
      <c r="S64" s="90">
        <f t="shared" si="19"/>
        <v>4314.1111111111113</v>
      </c>
    </row>
    <row r="65" spans="2:19" x14ac:dyDescent="0.15">
      <c r="B65" s="38" t="str">
        <f>IF(AND(Data!$N$22=1,Data!B61&lt;&gt;""),Data!B61,IF(AND(Data!$N$22=2,Data!C61&lt;&gt;""),Data!C61,IF(AND(Data!$N$22=3,Data!D61&lt;&gt;""),Data!D61,IF(AND(Data!$N$22=4,Data!E61&lt;&gt;""),Data!E61,IF(AND(Data!$N$22=5,Data!F61&lt;&gt;""),Data!F61,IF(AND(Data!$N$22=6,Data!G61&lt;&gt;""),Data!G61,IF(AND(Data!$N$22=7,Data!H61&lt;&gt;""),Data!H61,IF(AND(Data!$N$22=8,Data!I61&lt;&gt;""),Data!I61,IF(AND(Data!$N$22=9,Data!J61&lt;&gt;""),Data!J61,IF(AND(Data!$N$22=10,Data!K61&lt;&gt;""),Data!K61,""))))))))))</f>
        <v>M</v>
      </c>
      <c r="C65" s="38">
        <f>IF(AND(Data!$N$27=1,Data!B61&lt;&gt;""),Data!B61,IF(AND(Data!$N$27=2,Data!C61&lt;&gt;""),Data!C61,IF(AND(Data!$N$27=3,Data!D61&lt;&gt;""),Data!D61,IF(AND(Data!$N$27=4,Data!E61&lt;&gt;""),Data!E61,IF(AND(Data!$N$27=5,Data!F61&lt;&gt;""),Data!F61,IF(AND(Data!$N$27=6,Data!G61&lt;&gt;""),Data!G61,IF(AND(Data!$N$27=7,Data!H61&lt;&gt;""),Data!H61,IF(AND(Data!$N$27=8,Data!I61&lt;&gt;""),Data!I61,IF(AND(Data!$N$27=9,Data!J61&lt;&gt;""),Data!J61,IF(AND(Data!$N$27=10,Data!K61&lt;&gt;""),Data!K61,""))))))))))</f>
        <v>5150</v>
      </c>
      <c r="L65" s="59"/>
      <c r="M65" s="59"/>
      <c r="N65" s="90" t="str">
        <f t="shared" si="14"/>
        <v/>
      </c>
      <c r="O65" s="90">
        <f t="shared" si="15"/>
        <v>4111</v>
      </c>
      <c r="P65" s="90" t="str">
        <f t="shared" si="16"/>
        <v/>
      </c>
      <c r="Q65" s="90" t="str">
        <f t="shared" si="17"/>
        <v/>
      </c>
      <c r="R65" s="90">
        <f t="shared" si="18"/>
        <v>4332.68</v>
      </c>
      <c r="S65" s="90" t="str">
        <f t="shared" si="19"/>
        <v/>
      </c>
    </row>
    <row r="66" spans="2:19" x14ac:dyDescent="0.15">
      <c r="B66" s="38" t="str">
        <f>IF(AND(Data!$N$22=1,Data!B62&lt;&gt;""),Data!B62,IF(AND(Data!$N$22=2,Data!C62&lt;&gt;""),Data!C62,IF(AND(Data!$N$22=3,Data!D62&lt;&gt;""),Data!D62,IF(AND(Data!$N$22=4,Data!E62&lt;&gt;""),Data!E62,IF(AND(Data!$N$22=5,Data!F62&lt;&gt;""),Data!F62,IF(AND(Data!$N$22=6,Data!G62&lt;&gt;""),Data!G62,IF(AND(Data!$N$22=7,Data!H62&lt;&gt;""),Data!H62,IF(AND(Data!$N$22=8,Data!I62&lt;&gt;""),Data!I62,IF(AND(Data!$N$22=9,Data!J62&lt;&gt;""),Data!J62,IF(AND(Data!$N$22=10,Data!K62&lt;&gt;""),Data!K62,""))))))))))</f>
        <v>BA</v>
      </c>
      <c r="C66" s="38">
        <f>IF(AND(Data!$N$27=1,Data!B62&lt;&gt;""),Data!B62,IF(AND(Data!$N$27=2,Data!C62&lt;&gt;""),Data!C62,IF(AND(Data!$N$27=3,Data!D62&lt;&gt;""),Data!D62,IF(AND(Data!$N$27=4,Data!E62&lt;&gt;""),Data!E62,IF(AND(Data!$N$27=5,Data!F62&lt;&gt;""),Data!F62,IF(AND(Data!$N$27=6,Data!G62&lt;&gt;""),Data!G62,IF(AND(Data!$N$27=7,Data!H62&lt;&gt;""),Data!H62,IF(AND(Data!$N$27=8,Data!I62&lt;&gt;""),Data!I62,IF(AND(Data!$N$27=9,Data!J62&lt;&gt;""),Data!J62,IF(AND(Data!$N$27=10,Data!K62&lt;&gt;""),Data!K62,""))))))))))</f>
        <v>3890</v>
      </c>
      <c r="L66" s="59"/>
      <c r="M66" s="59"/>
      <c r="N66" s="90">
        <f t="shared" si="14"/>
        <v>4111</v>
      </c>
      <c r="O66" s="90" t="str">
        <f t="shared" si="15"/>
        <v/>
      </c>
      <c r="P66" s="90" t="str">
        <f t="shared" si="16"/>
        <v/>
      </c>
      <c r="Q66" s="90">
        <f t="shared" si="17"/>
        <v>3990.030303030303</v>
      </c>
      <c r="R66" s="90" t="str">
        <f t="shared" si="18"/>
        <v/>
      </c>
      <c r="S66" s="90" t="str">
        <f t="shared" si="19"/>
        <v/>
      </c>
    </row>
    <row r="67" spans="2:19" x14ac:dyDescent="0.15">
      <c r="B67" s="38" t="str">
        <f>IF(AND(Data!$N$22=1,Data!B63&lt;&gt;""),Data!B63,IF(AND(Data!$N$22=2,Data!C63&lt;&gt;""),Data!C63,IF(AND(Data!$N$22=3,Data!D63&lt;&gt;""),Data!D63,IF(AND(Data!$N$22=4,Data!E63&lt;&gt;""),Data!E63,IF(AND(Data!$N$22=5,Data!F63&lt;&gt;""),Data!F63,IF(AND(Data!$N$22=6,Data!G63&lt;&gt;""),Data!G63,IF(AND(Data!$N$22=7,Data!H63&lt;&gt;""),Data!H63,IF(AND(Data!$N$22=8,Data!I63&lt;&gt;""),Data!I63,IF(AND(Data!$N$22=9,Data!J63&lt;&gt;""),Data!J63,IF(AND(Data!$N$22=10,Data!K63&lt;&gt;""),Data!K63,""))))))))))</f>
        <v>BA</v>
      </c>
      <c r="C67" s="38">
        <f>IF(AND(Data!$N$27=1,Data!B63&lt;&gt;""),Data!B63,IF(AND(Data!$N$27=2,Data!C63&lt;&gt;""),Data!C63,IF(AND(Data!$N$27=3,Data!D63&lt;&gt;""),Data!D63,IF(AND(Data!$N$27=4,Data!E63&lt;&gt;""),Data!E63,IF(AND(Data!$N$27=5,Data!F63&lt;&gt;""),Data!F63,IF(AND(Data!$N$27=6,Data!G63&lt;&gt;""),Data!G63,IF(AND(Data!$N$27=7,Data!H63&lt;&gt;""),Data!H63,IF(AND(Data!$N$27=8,Data!I63&lt;&gt;""),Data!I63,IF(AND(Data!$N$27=9,Data!J63&lt;&gt;""),Data!J63,IF(AND(Data!$N$27=10,Data!K63&lt;&gt;""),Data!K63,""))))))))))</f>
        <v>3912</v>
      </c>
      <c r="L67" s="59"/>
      <c r="M67" s="59"/>
      <c r="N67" s="90">
        <f t="shared" si="14"/>
        <v>4119</v>
      </c>
      <c r="O67" s="90" t="str">
        <f t="shared" si="15"/>
        <v/>
      </c>
      <c r="P67" s="90" t="str">
        <f t="shared" si="16"/>
        <v/>
      </c>
      <c r="Q67" s="90">
        <f t="shared" si="17"/>
        <v>3990.030303030303</v>
      </c>
      <c r="R67" s="90" t="str">
        <f t="shared" si="18"/>
        <v/>
      </c>
      <c r="S67" s="90" t="str">
        <f t="shared" si="19"/>
        <v/>
      </c>
    </row>
    <row r="68" spans="2:19" x14ac:dyDescent="0.15">
      <c r="B68" s="38" t="str">
        <f>IF(AND(Data!$N$22=1,Data!B64&lt;&gt;""),Data!B64,IF(AND(Data!$N$22=2,Data!C64&lt;&gt;""),Data!C64,IF(AND(Data!$N$22=3,Data!D64&lt;&gt;""),Data!D64,IF(AND(Data!$N$22=4,Data!E64&lt;&gt;""),Data!E64,IF(AND(Data!$N$22=5,Data!F64&lt;&gt;""),Data!F64,IF(AND(Data!$N$22=6,Data!G64&lt;&gt;""),Data!G64,IF(AND(Data!$N$22=7,Data!H64&lt;&gt;""),Data!H64,IF(AND(Data!$N$22=8,Data!I64&lt;&gt;""),Data!I64,IF(AND(Data!$N$22=9,Data!J64&lt;&gt;""),Data!J64,IF(AND(Data!$N$22=10,Data!K64&lt;&gt;""),Data!K64,""))))))))))</f>
        <v>BA</v>
      </c>
      <c r="C68" s="38">
        <f>IF(AND(Data!$N$27=1,Data!B64&lt;&gt;""),Data!B64,IF(AND(Data!$N$27=2,Data!C64&lt;&gt;""),Data!C64,IF(AND(Data!$N$27=3,Data!D64&lt;&gt;""),Data!D64,IF(AND(Data!$N$27=4,Data!E64&lt;&gt;""),Data!E64,IF(AND(Data!$N$27=5,Data!F64&lt;&gt;""),Data!F64,IF(AND(Data!$N$27=6,Data!G64&lt;&gt;""),Data!G64,IF(AND(Data!$N$27=7,Data!H64&lt;&gt;""),Data!H64,IF(AND(Data!$N$27=8,Data!I64&lt;&gt;""),Data!I64,IF(AND(Data!$N$27=9,Data!J64&lt;&gt;""),Data!J64,IF(AND(Data!$N$27=10,Data!K64&lt;&gt;""),Data!K64,""))))))))))</f>
        <v>4074</v>
      </c>
      <c r="L68" s="59"/>
      <c r="M68" s="59"/>
      <c r="N68" s="90">
        <f t="shared" si="14"/>
        <v>4137</v>
      </c>
      <c r="O68" s="90" t="str">
        <f t="shared" si="15"/>
        <v/>
      </c>
      <c r="P68" s="90" t="str">
        <f t="shared" si="16"/>
        <v/>
      </c>
      <c r="Q68" s="90">
        <f t="shared" si="17"/>
        <v>3990.030303030303</v>
      </c>
      <c r="R68" s="90" t="str">
        <f t="shared" si="18"/>
        <v/>
      </c>
      <c r="S68" s="90" t="str">
        <f t="shared" si="19"/>
        <v/>
      </c>
    </row>
    <row r="69" spans="2:19" x14ac:dyDescent="0.15">
      <c r="B69" s="38" t="str">
        <f>IF(AND(Data!$N$22=1,Data!B65&lt;&gt;""),Data!B65,IF(AND(Data!$N$22=2,Data!C65&lt;&gt;""),Data!C65,IF(AND(Data!$N$22=3,Data!D65&lt;&gt;""),Data!D65,IF(AND(Data!$N$22=4,Data!E65&lt;&gt;""),Data!E65,IF(AND(Data!$N$22=5,Data!F65&lt;&gt;""),Data!F65,IF(AND(Data!$N$22=6,Data!G65&lt;&gt;""),Data!G65,IF(AND(Data!$N$22=7,Data!H65&lt;&gt;""),Data!H65,IF(AND(Data!$N$22=8,Data!I65&lt;&gt;""),Data!I65,IF(AND(Data!$N$22=9,Data!J65&lt;&gt;""),Data!J65,IF(AND(Data!$N$22=10,Data!K65&lt;&gt;""),Data!K65,""))))))))))</f>
        <v>BA</v>
      </c>
      <c r="C69" s="38">
        <f>IF(AND(Data!$N$27=1,Data!B65&lt;&gt;""),Data!B65,IF(AND(Data!$N$27=2,Data!C65&lt;&gt;""),Data!C65,IF(AND(Data!$N$27=3,Data!D65&lt;&gt;""),Data!D65,IF(AND(Data!$N$27=4,Data!E65&lt;&gt;""),Data!E65,IF(AND(Data!$N$27=5,Data!F65&lt;&gt;""),Data!F65,IF(AND(Data!$N$27=6,Data!G65&lt;&gt;""),Data!G65,IF(AND(Data!$N$27=7,Data!H65&lt;&gt;""),Data!H65,IF(AND(Data!$N$27=8,Data!I65&lt;&gt;""),Data!I65,IF(AND(Data!$N$27=9,Data!J65&lt;&gt;""),Data!J65,IF(AND(Data!$N$27=10,Data!K65&lt;&gt;""),Data!K65,""))))))))))</f>
        <v>4074</v>
      </c>
      <c r="L69" s="59"/>
      <c r="M69" s="59"/>
      <c r="N69" s="90">
        <f t="shared" si="14"/>
        <v>4208</v>
      </c>
      <c r="O69" s="90" t="str">
        <f t="shared" si="15"/>
        <v/>
      </c>
      <c r="P69" s="90" t="str">
        <f t="shared" si="16"/>
        <v/>
      </c>
      <c r="Q69" s="90">
        <f t="shared" si="17"/>
        <v>3990.030303030303</v>
      </c>
      <c r="R69" s="90" t="str">
        <f t="shared" si="18"/>
        <v/>
      </c>
      <c r="S69" s="90" t="str">
        <f t="shared" si="19"/>
        <v/>
      </c>
    </row>
    <row r="70" spans="2:19" x14ac:dyDescent="0.15">
      <c r="B70" s="38" t="str">
        <f>IF(AND(Data!$N$22=1,Data!B66&lt;&gt;""),Data!B66,IF(AND(Data!$N$22=2,Data!C66&lt;&gt;""),Data!C66,IF(AND(Data!$N$22=3,Data!D66&lt;&gt;""),Data!D66,IF(AND(Data!$N$22=4,Data!E66&lt;&gt;""),Data!E66,IF(AND(Data!$N$22=5,Data!F66&lt;&gt;""),Data!F66,IF(AND(Data!$N$22=6,Data!G66&lt;&gt;""),Data!G66,IF(AND(Data!$N$22=7,Data!H66&lt;&gt;""),Data!H66,IF(AND(Data!$N$22=8,Data!I66&lt;&gt;""),Data!I66,IF(AND(Data!$N$22=9,Data!J66&lt;&gt;""),Data!J66,IF(AND(Data!$N$22=10,Data!K66&lt;&gt;""),Data!K66,""))))))))))</f>
        <v>BA</v>
      </c>
      <c r="C70" s="38">
        <f>IF(AND(Data!$N$27=1,Data!B66&lt;&gt;""),Data!B66,IF(AND(Data!$N$27=2,Data!C66&lt;&gt;""),Data!C66,IF(AND(Data!$N$27=3,Data!D66&lt;&gt;""),Data!D66,IF(AND(Data!$N$27=4,Data!E66&lt;&gt;""),Data!E66,IF(AND(Data!$N$27=5,Data!F66&lt;&gt;""),Data!F66,IF(AND(Data!$N$27=6,Data!G66&lt;&gt;""),Data!G66,IF(AND(Data!$N$27=7,Data!H66&lt;&gt;""),Data!H66,IF(AND(Data!$N$27=8,Data!I66&lt;&gt;""),Data!I66,IF(AND(Data!$N$27=9,Data!J66&lt;&gt;""),Data!J66,IF(AND(Data!$N$27=10,Data!K66&lt;&gt;""),Data!K66,""))))))))))</f>
        <v>4183</v>
      </c>
      <c r="L70" s="59"/>
      <c r="M70" s="59"/>
      <c r="N70" s="90" t="str">
        <f t="shared" si="14"/>
        <v/>
      </c>
      <c r="O70" s="90">
        <f t="shared" si="15"/>
        <v>4214</v>
      </c>
      <c r="P70" s="90" t="str">
        <f t="shared" si="16"/>
        <v/>
      </c>
      <c r="Q70" s="90" t="str">
        <f t="shared" si="17"/>
        <v/>
      </c>
      <c r="R70" s="90">
        <f t="shared" si="18"/>
        <v>4332.68</v>
      </c>
      <c r="S70" s="90" t="str">
        <f t="shared" si="19"/>
        <v/>
      </c>
    </row>
    <row r="71" spans="2:19" x14ac:dyDescent="0.15">
      <c r="B71" s="38" t="str">
        <f>IF(AND(Data!$N$22=1,Data!B67&lt;&gt;""),Data!B67,IF(AND(Data!$N$22=2,Data!C67&lt;&gt;""),Data!C67,IF(AND(Data!$N$22=3,Data!D67&lt;&gt;""),Data!D67,IF(AND(Data!$N$22=4,Data!E67&lt;&gt;""),Data!E67,IF(AND(Data!$N$22=5,Data!F67&lt;&gt;""),Data!F67,IF(AND(Data!$N$22=6,Data!G67&lt;&gt;""),Data!G67,IF(AND(Data!$N$22=7,Data!H67&lt;&gt;""),Data!H67,IF(AND(Data!$N$22=8,Data!I67&lt;&gt;""),Data!I67,IF(AND(Data!$N$22=9,Data!J67&lt;&gt;""),Data!J67,IF(AND(Data!$N$22=10,Data!K67&lt;&gt;""),Data!K67,""))))))))))</f>
        <v>M</v>
      </c>
      <c r="C71" s="38">
        <f>IF(AND(Data!$N$27=1,Data!B67&lt;&gt;""),Data!B67,IF(AND(Data!$N$27=2,Data!C67&lt;&gt;""),Data!C67,IF(AND(Data!$N$27=3,Data!D67&lt;&gt;""),Data!D67,IF(AND(Data!$N$27=4,Data!E67&lt;&gt;""),Data!E67,IF(AND(Data!$N$27=5,Data!F67&lt;&gt;""),Data!F67,IF(AND(Data!$N$27=6,Data!G67&lt;&gt;""),Data!G67,IF(AND(Data!$N$27=7,Data!H67&lt;&gt;""),Data!H67,IF(AND(Data!$N$27=8,Data!I67&lt;&gt;""),Data!I67,IF(AND(Data!$N$27=9,Data!J67&lt;&gt;""),Data!J67,IF(AND(Data!$N$27=10,Data!K67&lt;&gt;""),Data!K67,""))))))))))</f>
        <v>4219</v>
      </c>
      <c r="L71" s="59"/>
      <c r="M71" s="59"/>
      <c r="N71" s="90">
        <f t="shared" si="14"/>
        <v>4705</v>
      </c>
      <c r="O71" s="90" t="str">
        <f t="shared" si="15"/>
        <v/>
      </c>
      <c r="P71" s="90" t="str">
        <f t="shared" si="16"/>
        <v/>
      </c>
      <c r="Q71" s="90">
        <f t="shared" si="17"/>
        <v>3990.030303030303</v>
      </c>
      <c r="R71" s="90" t="str">
        <f t="shared" si="18"/>
        <v/>
      </c>
      <c r="S71" s="90" t="str">
        <f t="shared" si="19"/>
        <v/>
      </c>
    </row>
    <row r="72" spans="2:19" x14ac:dyDescent="0.15">
      <c r="B72" s="38" t="str">
        <f>IF(AND(Data!$N$22=1,Data!B68&lt;&gt;""),Data!B68,IF(AND(Data!$N$22=2,Data!C68&lt;&gt;""),Data!C68,IF(AND(Data!$N$22=3,Data!D68&lt;&gt;""),Data!D68,IF(AND(Data!$N$22=4,Data!E68&lt;&gt;""),Data!E68,IF(AND(Data!$N$22=5,Data!F68&lt;&gt;""),Data!F68,IF(AND(Data!$N$22=6,Data!G68&lt;&gt;""),Data!G68,IF(AND(Data!$N$22=7,Data!H68&lt;&gt;""),Data!H68,IF(AND(Data!$N$22=8,Data!I68&lt;&gt;""),Data!I68,IF(AND(Data!$N$22=9,Data!J68&lt;&gt;""),Data!J68,IF(AND(Data!$N$22=10,Data!K68&lt;&gt;""),Data!K68,""))))))))))</f>
        <v>BA</v>
      </c>
      <c r="C72" s="38">
        <f>IF(AND(Data!$N$27=1,Data!B68&lt;&gt;""),Data!B68,IF(AND(Data!$N$27=2,Data!C68&lt;&gt;""),Data!C68,IF(AND(Data!$N$27=3,Data!D68&lt;&gt;""),Data!D68,IF(AND(Data!$N$27=4,Data!E68&lt;&gt;""),Data!E68,IF(AND(Data!$N$27=5,Data!F68&lt;&gt;""),Data!F68,IF(AND(Data!$N$27=6,Data!G68&lt;&gt;""),Data!G68,IF(AND(Data!$N$27=7,Data!H68&lt;&gt;""),Data!H68,IF(AND(Data!$N$27=8,Data!I68&lt;&gt;""),Data!I68,IF(AND(Data!$N$27=9,Data!J68&lt;&gt;""),Data!J68,IF(AND(Data!$N$27=10,Data!K68&lt;&gt;""),Data!K68,""))))))))))</f>
        <v>4764</v>
      </c>
      <c r="L72" s="59"/>
      <c r="M72" s="59"/>
      <c r="N72" s="90" t="str">
        <f t="shared" si="14"/>
        <v/>
      </c>
      <c r="O72" s="90">
        <f t="shared" si="15"/>
        <v>5150</v>
      </c>
      <c r="P72" s="90" t="str">
        <f t="shared" si="16"/>
        <v/>
      </c>
      <c r="Q72" s="90" t="str">
        <f t="shared" si="17"/>
        <v/>
      </c>
      <c r="R72" s="90">
        <f t="shared" si="18"/>
        <v>4332.68</v>
      </c>
      <c r="S72" s="90" t="str">
        <f t="shared" si="19"/>
        <v/>
      </c>
    </row>
    <row r="73" spans="2:19" x14ac:dyDescent="0.15">
      <c r="B73" s="38" t="str">
        <f>IF(AND(Data!$N$22=1,Data!B69&lt;&gt;""),Data!B69,IF(AND(Data!$N$22=2,Data!C69&lt;&gt;""),Data!C69,IF(AND(Data!$N$22=3,Data!D69&lt;&gt;""),Data!D69,IF(AND(Data!$N$22=4,Data!E69&lt;&gt;""),Data!E69,IF(AND(Data!$N$22=5,Data!F69&lt;&gt;""),Data!F69,IF(AND(Data!$N$22=6,Data!G69&lt;&gt;""),Data!G69,IF(AND(Data!$N$22=7,Data!H69&lt;&gt;""),Data!H69,IF(AND(Data!$N$22=8,Data!I69&lt;&gt;""),Data!I69,IF(AND(Data!$N$22=9,Data!J69&lt;&gt;""),Data!J69,IF(AND(Data!$N$22=10,Data!K69&lt;&gt;""),Data!K69,""))))))))))</f>
        <v>BA</v>
      </c>
      <c r="C73" s="38">
        <f>IF(AND(Data!$N$27=1,Data!B69&lt;&gt;""),Data!B69,IF(AND(Data!$N$27=2,Data!C69&lt;&gt;""),Data!C69,IF(AND(Data!$N$27=3,Data!D69&lt;&gt;""),Data!D69,IF(AND(Data!$N$27=4,Data!E69&lt;&gt;""),Data!E69,IF(AND(Data!$N$27=5,Data!F69&lt;&gt;""),Data!F69,IF(AND(Data!$N$27=6,Data!G69&lt;&gt;""),Data!G69,IF(AND(Data!$N$27=7,Data!H69&lt;&gt;""),Data!H69,IF(AND(Data!$N$27=8,Data!I69&lt;&gt;""),Data!I69,IF(AND(Data!$N$27=9,Data!J69&lt;&gt;""),Data!J69,IF(AND(Data!$N$27=10,Data!K69&lt;&gt;""),Data!K69,""))))))))))</f>
        <v>4927</v>
      </c>
      <c r="L73" s="59"/>
      <c r="M73" s="59"/>
      <c r="N73" s="90">
        <f t="shared" si="14"/>
        <v>3890</v>
      </c>
      <c r="O73" s="90" t="str">
        <f t="shared" si="15"/>
        <v/>
      </c>
      <c r="P73" s="90" t="str">
        <f t="shared" si="16"/>
        <v/>
      </c>
      <c r="Q73" s="90">
        <f t="shared" si="17"/>
        <v>3990.030303030303</v>
      </c>
      <c r="R73" s="90" t="str">
        <f t="shared" si="18"/>
        <v/>
      </c>
      <c r="S73" s="90" t="str">
        <f t="shared" si="19"/>
        <v/>
      </c>
    </row>
    <row r="74" spans="2:19" x14ac:dyDescent="0.15">
      <c r="B74" s="38" t="str">
        <f>IF(AND(Data!$N$22=1,Data!B70&lt;&gt;""),Data!B70,IF(AND(Data!$N$22=2,Data!C70&lt;&gt;""),Data!C70,IF(AND(Data!$N$22=3,Data!D70&lt;&gt;""),Data!D70,IF(AND(Data!$N$22=4,Data!E70&lt;&gt;""),Data!E70,IF(AND(Data!$N$22=5,Data!F70&lt;&gt;""),Data!F70,IF(AND(Data!$N$22=6,Data!G70&lt;&gt;""),Data!G70,IF(AND(Data!$N$22=7,Data!H70&lt;&gt;""),Data!H70,IF(AND(Data!$N$22=8,Data!I70&lt;&gt;""),Data!I70,IF(AND(Data!$N$22=9,Data!J70&lt;&gt;""),Data!J70,IF(AND(Data!$N$22=10,Data!K70&lt;&gt;""),Data!K70,""))))))))))</f>
        <v>D</v>
      </c>
      <c r="C74" s="38">
        <f>IF(AND(Data!$N$27=1,Data!B70&lt;&gt;""),Data!B70,IF(AND(Data!$N$27=2,Data!C70&lt;&gt;""),Data!C70,IF(AND(Data!$N$27=3,Data!D70&lt;&gt;""),Data!D70,IF(AND(Data!$N$27=4,Data!E70&lt;&gt;""),Data!E70,IF(AND(Data!$N$27=5,Data!F70&lt;&gt;""),Data!F70,IF(AND(Data!$N$27=6,Data!G70&lt;&gt;""),Data!G70,IF(AND(Data!$N$27=7,Data!H70&lt;&gt;""),Data!H70,IF(AND(Data!$N$27=8,Data!I70&lt;&gt;""),Data!I70,IF(AND(Data!$N$27=9,Data!J70&lt;&gt;""),Data!J70,IF(AND(Data!$N$27=10,Data!K70&lt;&gt;""),Data!K70,""))))))))))</f>
        <v>4965</v>
      </c>
      <c r="L74" s="59"/>
      <c r="M74" s="59"/>
      <c r="N74" s="90">
        <f t="shared" si="14"/>
        <v>3912</v>
      </c>
      <c r="O74" s="90" t="str">
        <f t="shared" si="15"/>
        <v/>
      </c>
      <c r="P74" s="90" t="str">
        <f t="shared" si="16"/>
        <v/>
      </c>
      <c r="Q74" s="90">
        <f t="shared" si="17"/>
        <v>3990.030303030303</v>
      </c>
      <c r="R74" s="90" t="str">
        <f t="shared" si="18"/>
        <v/>
      </c>
      <c r="S74" s="90" t="str">
        <f t="shared" si="19"/>
        <v/>
      </c>
    </row>
    <row r="75" spans="2:19" x14ac:dyDescent="0.15">
      <c r="B75" s="38" t="str">
        <f>IF(AND(Data!$N$22=1,Data!B71&lt;&gt;""),Data!B71,IF(AND(Data!$N$22=2,Data!C71&lt;&gt;""),Data!C71,IF(AND(Data!$N$22=3,Data!D71&lt;&gt;""),Data!D71,IF(AND(Data!$N$22=4,Data!E71&lt;&gt;""),Data!E71,IF(AND(Data!$N$22=5,Data!F71&lt;&gt;""),Data!F71,IF(AND(Data!$N$22=6,Data!G71&lt;&gt;""),Data!G71,IF(AND(Data!$N$22=7,Data!H71&lt;&gt;""),Data!H71,IF(AND(Data!$N$22=8,Data!I71&lt;&gt;""),Data!I71,IF(AND(Data!$N$22=9,Data!J71&lt;&gt;""),Data!J71,IF(AND(Data!$N$22=10,Data!K71&lt;&gt;""),Data!K71,""))))))))))</f>
        <v>D</v>
      </c>
      <c r="C75" s="38">
        <f>IF(AND(Data!$N$27=1,Data!B71&lt;&gt;""),Data!B71,IF(AND(Data!$N$27=2,Data!C71&lt;&gt;""),Data!C71,IF(AND(Data!$N$27=3,Data!D71&lt;&gt;""),Data!D71,IF(AND(Data!$N$27=4,Data!E71&lt;&gt;""),Data!E71,IF(AND(Data!$N$27=5,Data!F71&lt;&gt;""),Data!F71,IF(AND(Data!$N$27=6,Data!G71&lt;&gt;""),Data!G71,IF(AND(Data!$N$27=7,Data!H71&lt;&gt;""),Data!H71,IF(AND(Data!$N$27=8,Data!I71&lt;&gt;""),Data!I71,IF(AND(Data!$N$27=9,Data!J71&lt;&gt;""),Data!J71,IF(AND(Data!$N$27=10,Data!K71&lt;&gt;""),Data!K71,""))))))))))</f>
        <v>5037</v>
      </c>
      <c r="L75" s="59"/>
      <c r="M75" s="59"/>
      <c r="N75" s="90">
        <f t="shared" si="14"/>
        <v>4074</v>
      </c>
      <c r="O75" s="90" t="str">
        <f t="shared" si="15"/>
        <v/>
      </c>
      <c r="P75" s="90" t="str">
        <f t="shared" si="16"/>
        <v/>
      </c>
      <c r="Q75" s="90">
        <f t="shared" si="17"/>
        <v>3990.030303030303</v>
      </c>
      <c r="R75" s="90" t="str">
        <f t="shared" si="18"/>
        <v/>
      </c>
      <c r="S75" s="90" t="str">
        <f t="shared" si="19"/>
        <v/>
      </c>
    </row>
    <row r="76" spans="2:19" x14ac:dyDescent="0.15">
      <c r="B76" s="38" t="str">
        <f>IF(AND(Data!$N$22=1,Data!B72&lt;&gt;""),Data!B72,IF(AND(Data!$N$22=2,Data!C72&lt;&gt;""),Data!C72,IF(AND(Data!$N$22=3,Data!D72&lt;&gt;""),Data!D72,IF(AND(Data!$N$22=4,Data!E72&lt;&gt;""),Data!E72,IF(AND(Data!$N$22=5,Data!F72&lt;&gt;""),Data!F72,IF(AND(Data!$N$22=6,Data!G72&lt;&gt;""),Data!G72,IF(AND(Data!$N$22=7,Data!H72&lt;&gt;""),Data!H72,IF(AND(Data!$N$22=8,Data!I72&lt;&gt;""),Data!I72,IF(AND(Data!$N$22=9,Data!J72&lt;&gt;""),Data!J72,IF(AND(Data!$N$22=10,Data!K72&lt;&gt;""),Data!K72,""))))))))))</f>
        <v>M</v>
      </c>
      <c r="C76" s="38">
        <f>IF(AND(Data!$N$27=1,Data!B72&lt;&gt;""),Data!B72,IF(AND(Data!$N$27=2,Data!C72&lt;&gt;""),Data!C72,IF(AND(Data!$N$27=3,Data!D72&lt;&gt;""),Data!D72,IF(AND(Data!$N$27=4,Data!E72&lt;&gt;""),Data!E72,IF(AND(Data!$N$27=5,Data!F72&lt;&gt;""),Data!F72,IF(AND(Data!$N$27=6,Data!G72&lt;&gt;""),Data!G72,IF(AND(Data!$N$27=7,Data!H72&lt;&gt;""),Data!H72,IF(AND(Data!$N$27=8,Data!I72&lt;&gt;""),Data!I72,IF(AND(Data!$N$27=9,Data!J72&lt;&gt;""),Data!J72,IF(AND(Data!$N$27=10,Data!K72&lt;&gt;""),Data!K72,""))))))))))</f>
        <v>5037</v>
      </c>
      <c r="L76" s="59"/>
      <c r="M76" s="59"/>
      <c r="N76" s="90">
        <f t="shared" si="14"/>
        <v>4074</v>
      </c>
      <c r="O76" s="90" t="str">
        <f t="shared" si="15"/>
        <v/>
      </c>
      <c r="P76" s="90" t="str">
        <f t="shared" si="16"/>
        <v/>
      </c>
      <c r="Q76" s="90">
        <f t="shared" si="17"/>
        <v>3990.030303030303</v>
      </c>
      <c r="R76" s="90" t="str">
        <f t="shared" si="18"/>
        <v/>
      </c>
      <c r="S76" s="90" t="str">
        <f t="shared" si="19"/>
        <v/>
      </c>
    </row>
    <row r="77" spans="2:19" x14ac:dyDescent="0.15">
      <c r="B77" s="38" t="str">
        <f>IF(AND(Data!$N$22=1,Data!B73&lt;&gt;""),Data!B73,IF(AND(Data!$N$22=2,Data!C73&lt;&gt;""),Data!C73,IF(AND(Data!$N$22=3,Data!D73&lt;&gt;""),Data!D73,IF(AND(Data!$N$22=4,Data!E73&lt;&gt;""),Data!E73,IF(AND(Data!$N$22=5,Data!F73&lt;&gt;""),Data!F73,IF(AND(Data!$N$22=6,Data!G73&lt;&gt;""),Data!G73,IF(AND(Data!$N$22=7,Data!H73&lt;&gt;""),Data!H73,IF(AND(Data!$N$22=8,Data!I73&lt;&gt;""),Data!I73,IF(AND(Data!$N$22=9,Data!J73&lt;&gt;""),Data!J73,IF(AND(Data!$N$22=10,Data!K73&lt;&gt;""),Data!K73,""))))))))))</f>
        <v>BA</v>
      </c>
      <c r="C77" s="38">
        <f>IF(AND(Data!$N$27=1,Data!B73&lt;&gt;""),Data!B73,IF(AND(Data!$N$27=2,Data!C73&lt;&gt;""),Data!C73,IF(AND(Data!$N$27=3,Data!D73&lt;&gt;""),Data!D73,IF(AND(Data!$N$27=4,Data!E73&lt;&gt;""),Data!E73,IF(AND(Data!$N$27=5,Data!F73&lt;&gt;""),Data!F73,IF(AND(Data!$N$27=6,Data!G73&lt;&gt;""),Data!G73,IF(AND(Data!$N$27=7,Data!H73&lt;&gt;""),Data!H73,IF(AND(Data!$N$27=8,Data!I73&lt;&gt;""),Data!I73,IF(AND(Data!$N$27=9,Data!J73&lt;&gt;""),Data!J73,IF(AND(Data!$N$27=10,Data!K73&lt;&gt;""),Data!K73,""))))))))))</f>
        <v>5037</v>
      </c>
      <c r="L77" s="59"/>
      <c r="M77" s="59"/>
      <c r="N77" s="90">
        <f t="shared" si="14"/>
        <v>4183</v>
      </c>
      <c r="O77" s="90" t="str">
        <f t="shared" si="15"/>
        <v/>
      </c>
      <c r="P77" s="90" t="str">
        <f t="shared" si="16"/>
        <v/>
      </c>
      <c r="Q77" s="90">
        <f t="shared" si="17"/>
        <v>3990.030303030303</v>
      </c>
      <c r="R77" s="90" t="str">
        <f t="shared" si="18"/>
        <v/>
      </c>
      <c r="S77" s="90" t="str">
        <f t="shared" si="19"/>
        <v/>
      </c>
    </row>
    <row r="78" spans="2:19" x14ac:dyDescent="0.15">
      <c r="B78" s="38" t="str">
        <f>IF(AND(Data!$N$22=1,Data!B74&lt;&gt;""),Data!B74,IF(AND(Data!$N$22=2,Data!C74&lt;&gt;""),Data!C74,IF(AND(Data!$N$22=3,Data!D74&lt;&gt;""),Data!D74,IF(AND(Data!$N$22=4,Data!E74&lt;&gt;""),Data!E74,IF(AND(Data!$N$22=5,Data!F74&lt;&gt;""),Data!F74,IF(AND(Data!$N$22=6,Data!G74&lt;&gt;""),Data!G74,IF(AND(Data!$N$22=7,Data!H74&lt;&gt;""),Data!H74,IF(AND(Data!$N$22=8,Data!I74&lt;&gt;""),Data!I74,IF(AND(Data!$N$22=9,Data!J74&lt;&gt;""),Data!J74,IF(AND(Data!$N$22=10,Data!K74&lt;&gt;""),Data!K74,""))))))))))</f>
        <v>BA</v>
      </c>
      <c r="C78" s="38">
        <f>IF(AND(Data!$N$27=1,Data!B74&lt;&gt;""),Data!B74,IF(AND(Data!$N$27=2,Data!C74&lt;&gt;""),Data!C74,IF(AND(Data!$N$27=3,Data!D74&lt;&gt;""),Data!D74,IF(AND(Data!$N$27=4,Data!E74&lt;&gt;""),Data!E74,IF(AND(Data!$N$27=5,Data!F74&lt;&gt;""),Data!F74,IF(AND(Data!$N$27=6,Data!G74&lt;&gt;""),Data!G74,IF(AND(Data!$N$27=7,Data!H74&lt;&gt;""),Data!H74,IF(AND(Data!$N$27=8,Data!I74&lt;&gt;""),Data!I74,IF(AND(Data!$N$27=9,Data!J74&lt;&gt;""),Data!J74,IF(AND(Data!$N$27=10,Data!K74&lt;&gt;""),Data!K74,""))))))))))</f>
        <v>5137</v>
      </c>
      <c r="L78" s="59"/>
      <c r="M78" s="59"/>
      <c r="N78" s="90" t="str">
        <f t="shared" ref="N78:N109" si="20">IF(B71=$L$14,C71,"")</f>
        <v/>
      </c>
      <c r="O78" s="90">
        <f t="shared" ref="O78:O109" si="21">IF(B71=$L$15,C71,"")</f>
        <v>4219</v>
      </c>
      <c r="P78" s="90" t="str">
        <f t="shared" ref="P78:P109" si="22">IF(B71=$L$16,C71,"")</f>
        <v/>
      </c>
      <c r="Q78" s="90" t="str">
        <f t="shared" si="17"/>
        <v/>
      </c>
      <c r="R78" s="90">
        <f t="shared" si="18"/>
        <v>4332.68</v>
      </c>
      <c r="S78" s="90" t="str">
        <f t="shared" si="19"/>
        <v/>
      </c>
    </row>
    <row r="79" spans="2:19" x14ac:dyDescent="0.15">
      <c r="B79" s="38" t="str">
        <f>IF(AND(Data!$N$22=1,Data!B75&lt;&gt;""),Data!B75,IF(AND(Data!$N$22=2,Data!C75&lt;&gt;""),Data!C75,IF(AND(Data!$N$22=3,Data!D75&lt;&gt;""),Data!D75,IF(AND(Data!$N$22=4,Data!E75&lt;&gt;""),Data!E75,IF(AND(Data!$N$22=5,Data!F75&lt;&gt;""),Data!F75,IF(AND(Data!$N$22=6,Data!G75&lt;&gt;""),Data!G75,IF(AND(Data!$N$22=7,Data!H75&lt;&gt;""),Data!H75,IF(AND(Data!$N$22=8,Data!I75&lt;&gt;""),Data!I75,IF(AND(Data!$N$22=9,Data!J75&lt;&gt;""),Data!J75,IF(AND(Data!$N$22=10,Data!K75&lt;&gt;""),Data!K75,""))))))))))</f>
        <v>BA</v>
      </c>
      <c r="C79" s="38">
        <f>IF(AND(Data!$N$27=1,Data!B75&lt;&gt;""),Data!B75,IF(AND(Data!$N$27=2,Data!C75&lt;&gt;""),Data!C75,IF(AND(Data!$N$27=3,Data!D75&lt;&gt;""),Data!D75,IF(AND(Data!$N$27=4,Data!E75&lt;&gt;""),Data!E75,IF(AND(Data!$N$27=5,Data!F75&lt;&gt;""),Data!F75,IF(AND(Data!$N$27=6,Data!G75&lt;&gt;""),Data!G75,IF(AND(Data!$N$27=7,Data!H75&lt;&gt;""),Data!H75,IF(AND(Data!$N$27=8,Data!I75&lt;&gt;""),Data!I75,IF(AND(Data!$N$27=9,Data!J75&lt;&gt;""),Data!J75,IF(AND(Data!$N$27=10,Data!K75&lt;&gt;""),Data!K75,""))))))))))</f>
        <v>5149</v>
      </c>
      <c r="L79" s="59"/>
      <c r="M79" s="59"/>
      <c r="N79" s="90">
        <f t="shared" si="20"/>
        <v>4764</v>
      </c>
      <c r="O79" s="90" t="str">
        <f t="shared" si="21"/>
        <v/>
      </c>
      <c r="P79" s="90" t="str">
        <f t="shared" si="22"/>
        <v/>
      </c>
      <c r="Q79" s="90">
        <f t="shared" si="17"/>
        <v>3990.030303030303</v>
      </c>
      <c r="R79" s="90" t="str">
        <f t="shared" si="18"/>
        <v/>
      </c>
      <c r="S79" s="90" t="str">
        <f t="shared" si="19"/>
        <v/>
      </c>
    </row>
    <row r="80" spans="2:19" x14ac:dyDescent="0.15">
      <c r="B80" s="38" t="str">
        <f>IF(AND(Data!$N$22=1,Data!B76&lt;&gt;""),Data!B76,IF(AND(Data!$N$22=2,Data!C76&lt;&gt;""),Data!C76,IF(AND(Data!$N$22=3,Data!D76&lt;&gt;""),Data!D76,IF(AND(Data!$N$22=4,Data!E76&lt;&gt;""),Data!E76,IF(AND(Data!$N$22=5,Data!F76&lt;&gt;""),Data!F76,IF(AND(Data!$N$22=6,Data!G76&lt;&gt;""),Data!G76,IF(AND(Data!$N$22=7,Data!H76&lt;&gt;""),Data!H76,IF(AND(Data!$N$22=8,Data!I76&lt;&gt;""),Data!I76,IF(AND(Data!$N$22=9,Data!J76&lt;&gt;""),Data!J76,IF(AND(Data!$N$22=10,Data!K76&lt;&gt;""),Data!K76,""))))))))))</f>
        <v>BA</v>
      </c>
      <c r="C80" s="38">
        <f>IF(AND(Data!$N$27=1,Data!B76&lt;&gt;""),Data!B76,IF(AND(Data!$N$27=2,Data!C76&lt;&gt;""),Data!C76,IF(AND(Data!$N$27=3,Data!D76&lt;&gt;""),Data!D76,IF(AND(Data!$N$27=4,Data!E76&lt;&gt;""),Data!E76,IF(AND(Data!$N$27=5,Data!F76&lt;&gt;""),Data!F76,IF(AND(Data!$N$27=6,Data!G76&lt;&gt;""),Data!G76,IF(AND(Data!$N$27=7,Data!H76&lt;&gt;""),Data!H76,IF(AND(Data!$N$27=8,Data!I76&lt;&gt;""),Data!I76,IF(AND(Data!$N$27=9,Data!J76&lt;&gt;""),Data!J76,IF(AND(Data!$N$27=10,Data!K76&lt;&gt;""),Data!K76,""))))))))))</f>
        <v>5149</v>
      </c>
      <c r="L80" s="59"/>
      <c r="M80" s="59"/>
      <c r="N80" s="90">
        <f t="shared" si="20"/>
        <v>4927</v>
      </c>
      <c r="O80" s="90" t="str">
        <f t="shared" si="21"/>
        <v/>
      </c>
      <c r="P80" s="90" t="str">
        <f t="shared" si="22"/>
        <v/>
      </c>
      <c r="Q80" s="90">
        <f t="shared" si="17"/>
        <v>3990.030303030303</v>
      </c>
      <c r="R80" s="90" t="str">
        <f t="shared" si="18"/>
        <v/>
      </c>
      <c r="S80" s="90" t="str">
        <f t="shared" si="19"/>
        <v/>
      </c>
    </row>
    <row r="81" spans="2:19" x14ac:dyDescent="0.15">
      <c r="B81" s="38" t="str">
        <f>IF(AND(Data!$N$22=1,Data!B77&lt;&gt;""),Data!B77,IF(AND(Data!$N$22=2,Data!C77&lt;&gt;""),Data!C77,IF(AND(Data!$N$22=3,Data!D77&lt;&gt;""),Data!D77,IF(AND(Data!$N$22=4,Data!E77&lt;&gt;""),Data!E77,IF(AND(Data!$N$22=5,Data!F77&lt;&gt;""),Data!F77,IF(AND(Data!$N$22=6,Data!G77&lt;&gt;""),Data!G77,IF(AND(Data!$N$22=7,Data!H77&lt;&gt;""),Data!H77,IF(AND(Data!$N$22=8,Data!I77&lt;&gt;""),Data!I77,IF(AND(Data!$N$22=9,Data!J77&lt;&gt;""),Data!J77,IF(AND(Data!$N$22=10,Data!K77&lt;&gt;""),Data!K77,""))))))))))</f>
        <v>BA</v>
      </c>
      <c r="C81" s="38">
        <f>IF(AND(Data!$N$27=1,Data!B77&lt;&gt;""),Data!B77,IF(AND(Data!$N$27=2,Data!C77&lt;&gt;""),Data!C77,IF(AND(Data!$N$27=3,Data!D77&lt;&gt;""),Data!D77,IF(AND(Data!$N$27=4,Data!E77&lt;&gt;""),Data!E77,IF(AND(Data!$N$27=5,Data!F77&lt;&gt;""),Data!F77,IF(AND(Data!$N$27=6,Data!G77&lt;&gt;""),Data!G77,IF(AND(Data!$N$27=7,Data!H77&lt;&gt;""),Data!H77,IF(AND(Data!$N$27=8,Data!I77&lt;&gt;""),Data!I77,IF(AND(Data!$N$27=9,Data!J77&lt;&gt;""),Data!J77,IF(AND(Data!$N$27=10,Data!K77&lt;&gt;""),Data!K77,""))))))))))</f>
        <v>5234</v>
      </c>
      <c r="L81" s="59"/>
      <c r="M81" s="59"/>
      <c r="N81" s="90" t="str">
        <f t="shared" si="20"/>
        <v/>
      </c>
      <c r="O81" s="90" t="str">
        <f t="shared" si="21"/>
        <v/>
      </c>
      <c r="P81" s="90">
        <f t="shared" si="22"/>
        <v>4965</v>
      </c>
      <c r="Q81" s="90" t="str">
        <f t="shared" si="17"/>
        <v/>
      </c>
      <c r="R81" s="90" t="str">
        <f t="shared" si="18"/>
        <v/>
      </c>
      <c r="S81" s="90">
        <f t="shared" si="19"/>
        <v>4314.1111111111113</v>
      </c>
    </row>
    <row r="82" spans="2:19" x14ac:dyDescent="0.15">
      <c r="B82" s="38" t="str">
        <f>IF(AND(Data!$N$22=1,Data!B78&lt;&gt;""),Data!B78,IF(AND(Data!$N$22=2,Data!C78&lt;&gt;""),Data!C78,IF(AND(Data!$N$22=3,Data!D78&lt;&gt;""),Data!D78,IF(AND(Data!$N$22=4,Data!E78&lt;&gt;""),Data!E78,IF(AND(Data!$N$22=5,Data!F78&lt;&gt;""),Data!F78,IF(AND(Data!$N$22=6,Data!G78&lt;&gt;""),Data!G78,IF(AND(Data!$N$22=7,Data!H78&lt;&gt;""),Data!H78,IF(AND(Data!$N$22=8,Data!I78&lt;&gt;""),Data!I78,IF(AND(Data!$N$22=9,Data!J78&lt;&gt;""),Data!J78,IF(AND(Data!$N$22=10,Data!K78&lt;&gt;""),Data!K78,""))))))))))</f>
        <v>D</v>
      </c>
      <c r="C82" s="38">
        <f>IF(AND(Data!$N$27=1,Data!B78&lt;&gt;""),Data!B78,IF(AND(Data!$N$27=2,Data!C78&lt;&gt;""),Data!C78,IF(AND(Data!$N$27=3,Data!D78&lt;&gt;""),Data!D78,IF(AND(Data!$N$27=4,Data!E78&lt;&gt;""),Data!E78,IF(AND(Data!$N$27=5,Data!F78&lt;&gt;""),Data!F78,IF(AND(Data!$N$27=6,Data!G78&lt;&gt;""),Data!G78,IF(AND(Data!$N$27=7,Data!H78&lt;&gt;""),Data!H78,IF(AND(Data!$N$27=8,Data!I78&lt;&gt;""),Data!I78,IF(AND(Data!$N$27=9,Data!J78&lt;&gt;""),Data!J78,IF(AND(Data!$N$27=10,Data!K78&lt;&gt;""),Data!K78,""))))))))))</f>
        <v>5345</v>
      </c>
      <c r="L82" s="59"/>
      <c r="M82" s="59"/>
      <c r="N82" s="90" t="str">
        <f t="shared" si="20"/>
        <v/>
      </c>
      <c r="O82" s="90" t="str">
        <f t="shared" si="21"/>
        <v/>
      </c>
      <c r="P82" s="90">
        <f t="shared" si="22"/>
        <v>5037</v>
      </c>
      <c r="Q82" s="90" t="str">
        <f t="shared" si="17"/>
        <v/>
      </c>
      <c r="R82" s="90" t="str">
        <f t="shared" si="18"/>
        <v/>
      </c>
      <c r="S82" s="90">
        <f t="shared" si="19"/>
        <v>4314.1111111111113</v>
      </c>
    </row>
    <row r="83" spans="2:19" x14ac:dyDescent="0.15">
      <c r="B83" s="38" t="str">
        <f>IF(AND(Data!$N$22=1,Data!B79&lt;&gt;""),Data!B79,IF(AND(Data!$N$22=2,Data!C79&lt;&gt;""),Data!C79,IF(AND(Data!$N$22=3,Data!D79&lt;&gt;""),Data!D79,IF(AND(Data!$N$22=4,Data!E79&lt;&gt;""),Data!E79,IF(AND(Data!$N$22=5,Data!F79&lt;&gt;""),Data!F79,IF(AND(Data!$N$22=6,Data!G79&lt;&gt;""),Data!G79,IF(AND(Data!$N$22=7,Data!H79&lt;&gt;""),Data!H79,IF(AND(Data!$N$22=8,Data!I79&lt;&gt;""),Data!I79,IF(AND(Data!$N$22=9,Data!J79&lt;&gt;""),Data!J79,IF(AND(Data!$N$22=10,Data!K79&lt;&gt;""),Data!K79,""))))))))))</f>
        <v>BA</v>
      </c>
      <c r="C83" s="38">
        <f>IF(AND(Data!$N$27=1,Data!B79&lt;&gt;""),Data!B79,IF(AND(Data!$N$27=2,Data!C79&lt;&gt;""),Data!C79,IF(AND(Data!$N$27=3,Data!D79&lt;&gt;""),Data!D79,IF(AND(Data!$N$27=4,Data!E79&lt;&gt;""),Data!E79,IF(AND(Data!$N$27=5,Data!F79&lt;&gt;""),Data!F79,IF(AND(Data!$N$27=6,Data!G79&lt;&gt;""),Data!G79,IF(AND(Data!$N$27=7,Data!H79&lt;&gt;""),Data!H79,IF(AND(Data!$N$27=8,Data!I79&lt;&gt;""),Data!I79,IF(AND(Data!$N$27=9,Data!J79&lt;&gt;""),Data!J79,IF(AND(Data!$N$27=10,Data!K79&lt;&gt;""),Data!K79,""))))))))))</f>
        <v>5450</v>
      </c>
      <c r="L83" s="59"/>
      <c r="M83" s="59"/>
      <c r="N83" s="90" t="str">
        <f t="shared" si="20"/>
        <v/>
      </c>
      <c r="O83" s="90">
        <f t="shared" si="21"/>
        <v>5037</v>
      </c>
      <c r="P83" s="90" t="str">
        <f t="shared" si="22"/>
        <v/>
      </c>
      <c r="Q83" s="90" t="str">
        <f t="shared" si="17"/>
        <v/>
      </c>
      <c r="R83" s="90">
        <f t="shared" si="18"/>
        <v>4332.68</v>
      </c>
      <c r="S83" s="90" t="str">
        <f t="shared" si="19"/>
        <v/>
      </c>
    </row>
    <row r="84" spans="2:19" x14ac:dyDescent="0.15">
      <c r="B84" s="38" t="str">
        <f>IF(AND(Data!$N$22=1,Data!B80&lt;&gt;""),Data!B80,IF(AND(Data!$N$22=2,Data!C80&lt;&gt;""),Data!C80,IF(AND(Data!$N$22=3,Data!D80&lt;&gt;""),Data!D80,IF(AND(Data!$N$22=4,Data!E80&lt;&gt;""),Data!E80,IF(AND(Data!$N$22=5,Data!F80&lt;&gt;""),Data!F80,IF(AND(Data!$N$22=6,Data!G80&lt;&gt;""),Data!G80,IF(AND(Data!$N$22=7,Data!H80&lt;&gt;""),Data!H80,IF(AND(Data!$N$22=8,Data!I80&lt;&gt;""),Data!I80,IF(AND(Data!$N$22=9,Data!J80&lt;&gt;""),Data!J80,IF(AND(Data!$N$22=10,Data!K80&lt;&gt;""),Data!K80,""))))))))))</f>
        <v>M</v>
      </c>
      <c r="C84" s="38">
        <f>IF(AND(Data!$N$27=1,Data!B80&lt;&gt;""),Data!B80,IF(AND(Data!$N$27=2,Data!C80&lt;&gt;""),Data!C80,IF(AND(Data!$N$27=3,Data!D80&lt;&gt;""),Data!D80,IF(AND(Data!$N$27=4,Data!E80&lt;&gt;""),Data!E80,IF(AND(Data!$N$27=5,Data!F80&lt;&gt;""),Data!F80,IF(AND(Data!$N$27=6,Data!G80&lt;&gt;""),Data!G80,IF(AND(Data!$N$27=7,Data!H80&lt;&gt;""),Data!H80,IF(AND(Data!$N$27=8,Data!I80&lt;&gt;""),Data!I80,IF(AND(Data!$N$27=9,Data!J80&lt;&gt;""),Data!J80,IF(AND(Data!$N$27=10,Data!K80&lt;&gt;""),Data!K80,""))))))))))</f>
        <v>5455</v>
      </c>
      <c r="L84" s="59"/>
      <c r="M84" s="59"/>
      <c r="N84" s="90">
        <f t="shared" si="20"/>
        <v>5037</v>
      </c>
      <c r="O84" s="90" t="str">
        <f t="shared" si="21"/>
        <v/>
      </c>
      <c r="P84" s="90" t="str">
        <f t="shared" si="22"/>
        <v/>
      </c>
      <c r="Q84" s="90">
        <f t="shared" si="17"/>
        <v>3990.030303030303</v>
      </c>
      <c r="R84" s="90" t="str">
        <f t="shared" si="18"/>
        <v/>
      </c>
      <c r="S84" s="90" t="str">
        <f t="shared" si="19"/>
        <v/>
      </c>
    </row>
    <row r="85" spans="2:19" x14ac:dyDescent="0.15">
      <c r="B85" s="38" t="str">
        <f>IF(AND(Data!$N$22=1,Data!B81&lt;&gt;""),Data!B81,IF(AND(Data!$N$22=2,Data!C81&lt;&gt;""),Data!C81,IF(AND(Data!$N$22=3,Data!D81&lt;&gt;""),Data!D81,IF(AND(Data!$N$22=4,Data!E81&lt;&gt;""),Data!E81,IF(AND(Data!$N$22=5,Data!F81&lt;&gt;""),Data!F81,IF(AND(Data!$N$22=6,Data!G81&lt;&gt;""),Data!G81,IF(AND(Data!$N$22=7,Data!H81&lt;&gt;""),Data!H81,IF(AND(Data!$N$22=8,Data!I81&lt;&gt;""),Data!I81,IF(AND(Data!$N$22=9,Data!J81&lt;&gt;""),Data!J81,IF(AND(Data!$N$22=10,Data!K81&lt;&gt;""),Data!K81,""))))))))))</f>
        <v>BA</v>
      </c>
      <c r="C85" s="38">
        <f>IF(AND(Data!$N$27=1,Data!B81&lt;&gt;""),Data!B81,IF(AND(Data!$N$27=2,Data!C81&lt;&gt;""),Data!C81,IF(AND(Data!$N$27=3,Data!D81&lt;&gt;""),Data!D81,IF(AND(Data!$N$27=4,Data!E81&lt;&gt;""),Data!E81,IF(AND(Data!$N$27=5,Data!F81&lt;&gt;""),Data!F81,IF(AND(Data!$N$27=6,Data!G81&lt;&gt;""),Data!G81,IF(AND(Data!$N$27=7,Data!H81&lt;&gt;""),Data!H81,IF(AND(Data!$N$27=8,Data!I81&lt;&gt;""),Data!I81,IF(AND(Data!$N$27=9,Data!J81&lt;&gt;""),Data!J81,IF(AND(Data!$N$27=10,Data!K81&lt;&gt;""),Data!K81,""))))))))))</f>
        <v>5500</v>
      </c>
      <c r="L85" s="59"/>
      <c r="M85" s="59"/>
      <c r="N85" s="90">
        <f t="shared" si="20"/>
        <v>5137</v>
      </c>
      <c r="O85" s="90" t="str">
        <f t="shared" si="21"/>
        <v/>
      </c>
      <c r="P85" s="90" t="str">
        <f t="shared" si="22"/>
        <v/>
      </c>
      <c r="Q85" s="90">
        <f t="shared" si="17"/>
        <v>3990.030303030303</v>
      </c>
      <c r="R85" s="90" t="str">
        <f t="shared" si="18"/>
        <v/>
      </c>
      <c r="S85" s="90" t="str">
        <f t="shared" si="19"/>
        <v/>
      </c>
    </row>
    <row r="86" spans="2:19" x14ac:dyDescent="0.15">
      <c r="B86" s="38" t="str">
        <f>IF(AND(Data!$N$22=1,Data!B82&lt;&gt;""),Data!B82,IF(AND(Data!$N$22=2,Data!C82&lt;&gt;""),Data!C82,IF(AND(Data!$N$22=3,Data!D82&lt;&gt;""),Data!D82,IF(AND(Data!$N$22=4,Data!E82&lt;&gt;""),Data!E82,IF(AND(Data!$N$22=5,Data!F82&lt;&gt;""),Data!F82,IF(AND(Data!$N$22=6,Data!G82&lt;&gt;""),Data!G82,IF(AND(Data!$N$22=7,Data!H82&lt;&gt;""),Data!H82,IF(AND(Data!$N$22=8,Data!I82&lt;&gt;""),Data!I82,IF(AND(Data!$N$22=9,Data!J82&lt;&gt;""),Data!J82,IF(AND(Data!$N$22=10,Data!K82&lt;&gt;""),Data!K82,""))))))))))</f>
        <v>BA</v>
      </c>
      <c r="C86" s="38">
        <f>IF(AND(Data!$N$27=1,Data!B82&lt;&gt;""),Data!B82,IF(AND(Data!$N$27=2,Data!C82&lt;&gt;""),Data!C82,IF(AND(Data!$N$27=3,Data!D82&lt;&gt;""),Data!D82,IF(AND(Data!$N$27=4,Data!E82&lt;&gt;""),Data!E82,IF(AND(Data!$N$27=5,Data!F82&lt;&gt;""),Data!F82,IF(AND(Data!$N$27=6,Data!G82&lt;&gt;""),Data!G82,IF(AND(Data!$N$27=7,Data!H82&lt;&gt;""),Data!H82,IF(AND(Data!$N$27=8,Data!I82&lt;&gt;""),Data!I82,IF(AND(Data!$N$27=9,Data!J82&lt;&gt;""),Data!J82,IF(AND(Data!$N$27=10,Data!K82&lt;&gt;""),Data!K82,""))))))))))</f>
        <v>3586</v>
      </c>
      <c r="L86" s="59"/>
      <c r="M86" s="59"/>
      <c r="N86" s="90">
        <f t="shared" si="20"/>
        <v>5149</v>
      </c>
      <c r="O86" s="90" t="str">
        <f t="shared" si="21"/>
        <v/>
      </c>
      <c r="P86" s="90" t="str">
        <f t="shared" si="22"/>
        <v/>
      </c>
      <c r="Q86" s="90">
        <f t="shared" si="17"/>
        <v>3990.030303030303</v>
      </c>
      <c r="R86" s="90" t="str">
        <f t="shared" si="18"/>
        <v/>
      </c>
      <c r="S86" s="90" t="str">
        <f t="shared" si="19"/>
        <v/>
      </c>
    </row>
    <row r="87" spans="2:19" x14ac:dyDescent="0.15">
      <c r="B87" s="38" t="str">
        <f>IF(AND(Data!$N$22=1,Data!B83&lt;&gt;""),Data!B83,IF(AND(Data!$N$22=2,Data!C83&lt;&gt;""),Data!C83,IF(AND(Data!$N$22=3,Data!D83&lt;&gt;""),Data!D83,IF(AND(Data!$N$22=4,Data!E83&lt;&gt;""),Data!E83,IF(AND(Data!$N$22=5,Data!F83&lt;&gt;""),Data!F83,IF(AND(Data!$N$22=6,Data!G83&lt;&gt;""),Data!G83,IF(AND(Data!$N$22=7,Data!H83&lt;&gt;""),Data!H83,IF(AND(Data!$N$22=8,Data!I83&lt;&gt;""),Data!I83,IF(AND(Data!$N$22=9,Data!J83&lt;&gt;""),Data!J83,IF(AND(Data!$N$22=10,Data!K83&lt;&gt;""),Data!K83,""))))))))))</f>
        <v>M</v>
      </c>
      <c r="C87" s="38">
        <f>IF(AND(Data!$N$27=1,Data!B83&lt;&gt;""),Data!B83,IF(AND(Data!$N$27=2,Data!C83&lt;&gt;""),Data!C83,IF(AND(Data!$N$27=3,Data!D83&lt;&gt;""),Data!D83,IF(AND(Data!$N$27=4,Data!E83&lt;&gt;""),Data!E83,IF(AND(Data!$N$27=5,Data!F83&lt;&gt;""),Data!F83,IF(AND(Data!$N$27=6,Data!G83&lt;&gt;""),Data!G83,IF(AND(Data!$N$27=7,Data!H83&lt;&gt;""),Data!H83,IF(AND(Data!$N$27=8,Data!I83&lt;&gt;""),Data!I83,IF(AND(Data!$N$27=9,Data!J83&lt;&gt;""),Data!J83,IF(AND(Data!$N$27=10,Data!K83&lt;&gt;""),Data!K83,""))))))))))</f>
        <v>3611</v>
      </c>
      <c r="L87" s="59"/>
      <c r="M87" s="59"/>
      <c r="N87" s="90">
        <f t="shared" si="20"/>
        <v>5149</v>
      </c>
      <c r="O87" s="90" t="str">
        <f t="shared" si="21"/>
        <v/>
      </c>
      <c r="P87" s="90" t="str">
        <f t="shared" si="22"/>
        <v/>
      </c>
      <c r="Q87" s="90">
        <f t="shared" si="17"/>
        <v>3990.030303030303</v>
      </c>
      <c r="R87" s="90" t="str">
        <f t="shared" si="18"/>
        <v/>
      </c>
      <c r="S87" s="90" t="str">
        <f t="shared" si="19"/>
        <v/>
      </c>
    </row>
    <row r="88" spans="2:19" x14ac:dyDescent="0.15">
      <c r="B88" s="38" t="str">
        <f>IF(AND(Data!$N$22=1,Data!B84&lt;&gt;""),Data!B84,IF(AND(Data!$N$22=2,Data!C84&lt;&gt;""),Data!C84,IF(AND(Data!$N$22=3,Data!D84&lt;&gt;""),Data!D84,IF(AND(Data!$N$22=4,Data!E84&lt;&gt;""),Data!E84,IF(AND(Data!$N$22=5,Data!F84&lt;&gt;""),Data!F84,IF(AND(Data!$N$22=6,Data!G84&lt;&gt;""),Data!G84,IF(AND(Data!$N$22=7,Data!H84&lt;&gt;""),Data!H84,IF(AND(Data!$N$22=8,Data!I84&lt;&gt;""),Data!I84,IF(AND(Data!$N$22=9,Data!J84&lt;&gt;""),Data!J84,IF(AND(Data!$N$22=10,Data!K84&lt;&gt;""),Data!K84,""))))))))))</f>
        <v>M</v>
      </c>
      <c r="C88" s="38">
        <f>IF(AND(Data!$N$27=1,Data!B84&lt;&gt;""),Data!B84,IF(AND(Data!$N$27=2,Data!C84&lt;&gt;""),Data!C84,IF(AND(Data!$N$27=3,Data!D84&lt;&gt;""),Data!D84,IF(AND(Data!$N$27=4,Data!E84&lt;&gt;""),Data!E84,IF(AND(Data!$N$27=5,Data!F84&lt;&gt;""),Data!F84,IF(AND(Data!$N$27=6,Data!G84&lt;&gt;""),Data!G84,IF(AND(Data!$N$27=7,Data!H84&lt;&gt;""),Data!H84,IF(AND(Data!$N$27=8,Data!I84&lt;&gt;""),Data!I84,IF(AND(Data!$N$27=9,Data!J84&lt;&gt;""),Data!J84,IF(AND(Data!$N$27=10,Data!K84&lt;&gt;""),Data!K84,""))))))))))</f>
        <v>4171</v>
      </c>
      <c r="L88" s="59"/>
      <c r="M88" s="59"/>
      <c r="N88" s="90">
        <f t="shared" si="20"/>
        <v>5234</v>
      </c>
      <c r="O88" s="90" t="str">
        <f t="shared" si="21"/>
        <v/>
      </c>
      <c r="P88" s="90" t="str">
        <f t="shared" si="22"/>
        <v/>
      </c>
      <c r="Q88" s="90">
        <f t="shared" si="17"/>
        <v>3990.030303030303</v>
      </c>
      <c r="R88" s="90" t="str">
        <f t="shared" si="18"/>
        <v/>
      </c>
      <c r="S88" s="90" t="str">
        <f t="shared" si="19"/>
        <v/>
      </c>
    </row>
    <row r="89" spans="2:19" x14ac:dyDescent="0.15">
      <c r="B89" s="38" t="str">
        <f>IF(AND(Data!$N$22=1,Data!B85&lt;&gt;""),Data!B85,IF(AND(Data!$N$22=2,Data!C85&lt;&gt;""),Data!C85,IF(AND(Data!$N$22=3,Data!D85&lt;&gt;""),Data!D85,IF(AND(Data!$N$22=4,Data!E85&lt;&gt;""),Data!E85,IF(AND(Data!$N$22=5,Data!F85&lt;&gt;""),Data!F85,IF(AND(Data!$N$22=6,Data!G85&lt;&gt;""),Data!G85,IF(AND(Data!$N$22=7,Data!H85&lt;&gt;""),Data!H85,IF(AND(Data!$N$22=8,Data!I85&lt;&gt;""),Data!I85,IF(AND(Data!$N$22=9,Data!J85&lt;&gt;""),Data!J85,IF(AND(Data!$N$22=10,Data!K85&lt;&gt;""),Data!K85,""))))))))))</f>
        <v>BA</v>
      </c>
      <c r="C89" s="38">
        <f>IF(AND(Data!$N$27=1,Data!B85&lt;&gt;""),Data!B85,IF(AND(Data!$N$27=2,Data!C85&lt;&gt;""),Data!C85,IF(AND(Data!$N$27=3,Data!D85&lt;&gt;""),Data!D85,IF(AND(Data!$N$27=4,Data!E85&lt;&gt;""),Data!E85,IF(AND(Data!$N$27=5,Data!F85&lt;&gt;""),Data!F85,IF(AND(Data!$N$27=6,Data!G85&lt;&gt;""),Data!G85,IF(AND(Data!$N$27=7,Data!H85&lt;&gt;""),Data!H85,IF(AND(Data!$N$27=8,Data!I85&lt;&gt;""),Data!I85,IF(AND(Data!$N$27=9,Data!J85&lt;&gt;""),Data!J85,IF(AND(Data!$N$27=10,Data!K85&lt;&gt;""),Data!K85,""))))))))))</f>
        <v>4171</v>
      </c>
      <c r="L89" s="59"/>
      <c r="M89" s="59"/>
      <c r="N89" s="90" t="str">
        <f t="shared" si="20"/>
        <v/>
      </c>
      <c r="O89" s="90" t="str">
        <f t="shared" si="21"/>
        <v/>
      </c>
      <c r="P89" s="90">
        <f t="shared" si="22"/>
        <v>5345</v>
      </c>
      <c r="Q89" s="90" t="str">
        <f t="shared" si="17"/>
        <v/>
      </c>
      <c r="R89" s="90" t="str">
        <f t="shared" si="18"/>
        <v/>
      </c>
      <c r="S89" s="90">
        <f t="shared" si="19"/>
        <v>4314.1111111111113</v>
      </c>
    </row>
    <row r="90" spans="2:19" x14ac:dyDescent="0.15">
      <c r="B90" s="38" t="str">
        <f>IF(AND(Data!$N$22=1,Data!B86&lt;&gt;""),Data!B86,IF(AND(Data!$N$22=2,Data!C86&lt;&gt;""),Data!C86,IF(AND(Data!$N$22=3,Data!D86&lt;&gt;""),Data!D86,IF(AND(Data!$N$22=4,Data!E86&lt;&gt;""),Data!E86,IF(AND(Data!$N$22=5,Data!F86&lt;&gt;""),Data!F86,IF(AND(Data!$N$22=6,Data!G86&lt;&gt;""),Data!G86,IF(AND(Data!$N$22=7,Data!H86&lt;&gt;""),Data!H86,IF(AND(Data!$N$22=8,Data!I86&lt;&gt;""),Data!I86,IF(AND(Data!$N$22=9,Data!J86&lt;&gt;""),Data!J86,IF(AND(Data!$N$22=10,Data!K86&lt;&gt;""),Data!K86,""))))))))))</f>
        <v>BA</v>
      </c>
      <c r="C90" s="38">
        <f>IF(AND(Data!$N$27=1,Data!B86&lt;&gt;""),Data!B86,IF(AND(Data!$N$27=2,Data!C86&lt;&gt;""),Data!C86,IF(AND(Data!$N$27=3,Data!D86&lt;&gt;""),Data!D86,IF(AND(Data!$N$27=4,Data!E86&lt;&gt;""),Data!E86,IF(AND(Data!$N$27=5,Data!F86&lt;&gt;""),Data!F86,IF(AND(Data!$N$27=6,Data!G86&lt;&gt;""),Data!G86,IF(AND(Data!$N$27=7,Data!H86&lt;&gt;""),Data!H86,IF(AND(Data!$N$27=8,Data!I86&lt;&gt;""),Data!I86,IF(AND(Data!$N$27=9,Data!J86&lt;&gt;""),Data!J86,IF(AND(Data!$N$27=10,Data!K86&lt;&gt;""),Data!K86,""))))))))))</f>
        <v>4424</v>
      </c>
      <c r="L90" s="59"/>
      <c r="M90" s="59"/>
      <c r="N90" s="90">
        <f t="shared" si="20"/>
        <v>5450</v>
      </c>
      <c r="O90" s="90" t="str">
        <f t="shared" si="21"/>
        <v/>
      </c>
      <c r="P90" s="90" t="str">
        <f t="shared" si="22"/>
        <v/>
      </c>
      <c r="Q90" s="90">
        <f t="shared" si="17"/>
        <v>3990.030303030303</v>
      </c>
      <c r="R90" s="90" t="str">
        <f t="shared" si="18"/>
        <v/>
      </c>
      <c r="S90" s="90" t="str">
        <f t="shared" si="19"/>
        <v/>
      </c>
    </row>
    <row r="91" spans="2:19" x14ac:dyDescent="0.15">
      <c r="B91" s="38" t="str">
        <f>IF(AND(Data!$N$22=1,Data!B87&lt;&gt;""),Data!B87,IF(AND(Data!$N$22=2,Data!C87&lt;&gt;""),Data!C87,IF(AND(Data!$N$22=3,Data!D87&lt;&gt;""),Data!D87,IF(AND(Data!$N$22=4,Data!E87&lt;&gt;""),Data!E87,IF(AND(Data!$N$22=5,Data!F87&lt;&gt;""),Data!F87,IF(AND(Data!$N$22=6,Data!G87&lt;&gt;""),Data!G87,IF(AND(Data!$N$22=7,Data!H87&lt;&gt;""),Data!H87,IF(AND(Data!$N$22=8,Data!I87&lt;&gt;""),Data!I87,IF(AND(Data!$N$22=9,Data!J87&lt;&gt;""),Data!J87,IF(AND(Data!$N$22=10,Data!K87&lt;&gt;""),Data!K87,""))))))))))</f>
        <v>M</v>
      </c>
      <c r="C91" s="38">
        <f>IF(AND(Data!$N$27=1,Data!B87&lt;&gt;""),Data!B87,IF(AND(Data!$N$27=2,Data!C87&lt;&gt;""),Data!C87,IF(AND(Data!$N$27=3,Data!D87&lt;&gt;""),Data!D87,IF(AND(Data!$N$27=4,Data!E87&lt;&gt;""),Data!E87,IF(AND(Data!$N$27=5,Data!F87&lt;&gt;""),Data!F87,IF(AND(Data!$N$27=6,Data!G87&lt;&gt;""),Data!G87,IF(AND(Data!$N$27=7,Data!H87&lt;&gt;""),Data!H87,IF(AND(Data!$N$27=8,Data!I87&lt;&gt;""),Data!I87,IF(AND(Data!$N$27=9,Data!J87&lt;&gt;""),Data!J87,IF(AND(Data!$N$27=10,Data!K87&lt;&gt;""),Data!K87,""))))))))))</f>
        <v>4742</v>
      </c>
      <c r="L91" s="59"/>
      <c r="M91" s="59"/>
      <c r="N91" s="90" t="str">
        <f t="shared" si="20"/>
        <v/>
      </c>
      <c r="O91" s="90">
        <f t="shared" si="21"/>
        <v>5455</v>
      </c>
      <c r="P91" s="90" t="str">
        <f t="shared" si="22"/>
        <v/>
      </c>
      <c r="Q91" s="90" t="str">
        <f t="shared" si="17"/>
        <v/>
      </c>
      <c r="R91" s="90">
        <f t="shared" si="18"/>
        <v>4332.68</v>
      </c>
      <c r="S91" s="90" t="str">
        <f t="shared" si="19"/>
        <v/>
      </c>
    </row>
    <row r="92" spans="2:19" x14ac:dyDescent="0.15">
      <c r="B92" s="38" t="str">
        <f>IF(AND(Data!$N$22=1,Data!B88&lt;&gt;""),Data!B88,IF(AND(Data!$N$22=2,Data!C88&lt;&gt;""),Data!C88,IF(AND(Data!$N$22=3,Data!D88&lt;&gt;""),Data!D88,IF(AND(Data!$N$22=4,Data!E88&lt;&gt;""),Data!E88,IF(AND(Data!$N$22=5,Data!F88&lt;&gt;""),Data!F88,IF(AND(Data!$N$22=6,Data!G88&lt;&gt;""),Data!G88,IF(AND(Data!$N$22=7,Data!H88&lt;&gt;""),Data!H88,IF(AND(Data!$N$22=8,Data!I88&lt;&gt;""),Data!I88,IF(AND(Data!$N$22=9,Data!J88&lt;&gt;""),Data!J88,IF(AND(Data!$N$22=10,Data!K88&lt;&gt;""),Data!K88,""))))))))))</f>
        <v>M</v>
      </c>
      <c r="C92" s="38">
        <f>IF(AND(Data!$N$27=1,Data!B88&lt;&gt;""),Data!B88,IF(AND(Data!$N$27=2,Data!C88&lt;&gt;""),Data!C88,IF(AND(Data!$N$27=3,Data!D88&lt;&gt;""),Data!D88,IF(AND(Data!$N$27=4,Data!E88&lt;&gt;""),Data!E88,IF(AND(Data!$N$27=5,Data!F88&lt;&gt;""),Data!F88,IF(AND(Data!$N$27=6,Data!G88&lt;&gt;""),Data!G88,IF(AND(Data!$N$27=7,Data!H88&lt;&gt;""),Data!H88,IF(AND(Data!$N$27=8,Data!I88&lt;&gt;""),Data!I88,IF(AND(Data!$N$27=9,Data!J88&lt;&gt;""),Data!J88,IF(AND(Data!$N$27=10,Data!K88&lt;&gt;""),Data!K88,""))))))))))</f>
        <v>4820</v>
      </c>
      <c r="L92" s="59"/>
      <c r="M92" s="59"/>
      <c r="N92" s="90">
        <f t="shared" si="20"/>
        <v>5500</v>
      </c>
      <c r="O92" s="90" t="str">
        <f t="shared" si="21"/>
        <v/>
      </c>
      <c r="P92" s="90" t="str">
        <f t="shared" si="22"/>
        <v/>
      </c>
      <c r="Q92" s="90">
        <f t="shared" si="17"/>
        <v>3990.030303030303</v>
      </c>
      <c r="R92" s="90" t="str">
        <f t="shared" si="18"/>
        <v/>
      </c>
      <c r="S92" s="90" t="str">
        <f t="shared" si="19"/>
        <v/>
      </c>
    </row>
    <row r="93" spans="2:19" x14ac:dyDescent="0.15">
      <c r="B93" s="38" t="str">
        <f>IF(AND(Data!$N$22=1,Data!B89&lt;&gt;""),Data!B89,IF(AND(Data!$N$22=2,Data!C89&lt;&gt;""),Data!C89,IF(AND(Data!$N$22=3,Data!D89&lt;&gt;""),Data!D89,IF(AND(Data!$N$22=4,Data!E89&lt;&gt;""),Data!E89,IF(AND(Data!$N$22=5,Data!F89&lt;&gt;""),Data!F89,IF(AND(Data!$N$22=6,Data!G89&lt;&gt;""),Data!G89,IF(AND(Data!$N$22=7,Data!H89&lt;&gt;""),Data!H89,IF(AND(Data!$N$22=8,Data!I89&lt;&gt;""),Data!I89,IF(AND(Data!$N$22=9,Data!J89&lt;&gt;""),Data!J89,IF(AND(Data!$N$22=10,Data!K89&lt;&gt;""),Data!K89,""))))))))))</f>
        <v>M</v>
      </c>
      <c r="C93" s="38">
        <f>IF(AND(Data!$N$27=1,Data!B89&lt;&gt;""),Data!B89,IF(AND(Data!$N$27=2,Data!C89&lt;&gt;""),Data!C89,IF(AND(Data!$N$27=3,Data!D89&lt;&gt;""),Data!D89,IF(AND(Data!$N$27=4,Data!E89&lt;&gt;""),Data!E89,IF(AND(Data!$N$27=5,Data!F89&lt;&gt;""),Data!F89,IF(AND(Data!$N$27=6,Data!G89&lt;&gt;""),Data!G89,IF(AND(Data!$N$27=7,Data!H89&lt;&gt;""),Data!H89,IF(AND(Data!$N$27=8,Data!I89&lt;&gt;""),Data!I89,IF(AND(Data!$N$27=9,Data!J89&lt;&gt;""),Data!J89,IF(AND(Data!$N$27=10,Data!K89&lt;&gt;""),Data!K89,""))))))))))</f>
        <v>4837</v>
      </c>
      <c r="L93" s="59"/>
      <c r="M93" s="59"/>
      <c r="N93" s="90">
        <f t="shared" si="20"/>
        <v>3586</v>
      </c>
      <c r="O93" s="90" t="str">
        <f t="shared" si="21"/>
        <v/>
      </c>
      <c r="P93" s="90" t="str">
        <f t="shared" si="22"/>
        <v/>
      </c>
      <c r="Q93" s="90">
        <f t="shared" si="17"/>
        <v>3990.030303030303</v>
      </c>
      <c r="R93" s="90" t="str">
        <f t="shared" si="18"/>
        <v/>
      </c>
      <c r="S93" s="90" t="str">
        <f t="shared" si="19"/>
        <v/>
      </c>
    </row>
    <row r="94" spans="2:19" x14ac:dyDescent="0.15">
      <c r="B94" s="38" t="str">
        <f>IF(AND(Data!$N$22=1,Data!B90&lt;&gt;""),Data!B90,IF(AND(Data!$N$22=2,Data!C90&lt;&gt;""),Data!C90,IF(AND(Data!$N$22=3,Data!D90&lt;&gt;""),Data!D90,IF(AND(Data!$N$22=4,Data!E90&lt;&gt;""),Data!E90,IF(AND(Data!$N$22=5,Data!F90&lt;&gt;""),Data!F90,IF(AND(Data!$N$22=6,Data!G90&lt;&gt;""),Data!G90,IF(AND(Data!$N$22=7,Data!H90&lt;&gt;""),Data!H90,IF(AND(Data!$N$22=8,Data!I90&lt;&gt;""),Data!I90,IF(AND(Data!$N$22=9,Data!J90&lt;&gt;""),Data!J90,IF(AND(Data!$N$22=10,Data!K90&lt;&gt;""),Data!K90,""))))))))))</f>
        <v>D</v>
      </c>
      <c r="C94" s="38">
        <f>IF(AND(Data!$N$27=1,Data!B90&lt;&gt;""),Data!B90,IF(AND(Data!$N$27=2,Data!C90&lt;&gt;""),Data!C90,IF(AND(Data!$N$27=3,Data!D90&lt;&gt;""),Data!D90,IF(AND(Data!$N$27=4,Data!E90&lt;&gt;""),Data!E90,IF(AND(Data!$N$27=5,Data!F90&lt;&gt;""),Data!F90,IF(AND(Data!$N$27=6,Data!G90&lt;&gt;""),Data!G90,IF(AND(Data!$N$27=7,Data!H90&lt;&gt;""),Data!H90,IF(AND(Data!$N$27=8,Data!I90&lt;&gt;""),Data!I90,IF(AND(Data!$N$27=9,Data!J90&lt;&gt;""),Data!J90,IF(AND(Data!$N$27=10,Data!K90&lt;&gt;""),Data!K90,""))))))))))</f>
        <v>5345</v>
      </c>
      <c r="L94" s="59"/>
      <c r="M94" s="59"/>
      <c r="N94" s="90" t="str">
        <f t="shared" si="20"/>
        <v/>
      </c>
      <c r="O94" s="90">
        <f t="shared" si="21"/>
        <v>3611</v>
      </c>
      <c r="P94" s="90" t="str">
        <f t="shared" si="22"/>
        <v/>
      </c>
      <c r="Q94" s="90" t="str">
        <f t="shared" ref="Q94:Q125" si="23">IF(N94&lt;&gt;"",AVERAGE($N$14:$N$213),"")</f>
        <v/>
      </c>
      <c r="R94" s="90">
        <f t="shared" ref="R94:R125" si="24">IF(O94&lt;&gt;"",AVERAGE($O$14:$O$213),"")</f>
        <v>4332.68</v>
      </c>
      <c r="S94" s="90" t="str">
        <f t="shared" ref="S94:S125" si="25">IF(P94&lt;&gt;"",AVERAGE($P$14:$P$213),"")</f>
        <v/>
      </c>
    </row>
    <row r="95" spans="2:19" x14ac:dyDescent="0.15">
      <c r="B95" s="38" t="str">
        <f>IF(AND(Data!$N$22=1,Data!B91&lt;&gt;""),Data!B91,IF(AND(Data!$N$22=2,Data!C91&lt;&gt;""),Data!C91,IF(AND(Data!$N$22=3,Data!D91&lt;&gt;""),Data!D91,IF(AND(Data!$N$22=4,Data!E91&lt;&gt;""),Data!E91,IF(AND(Data!$N$22=5,Data!F91&lt;&gt;""),Data!F91,IF(AND(Data!$N$22=6,Data!G91&lt;&gt;""),Data!G91,IF(AND(Data!$N$22=7,Data!H91&lt;&gt;""),Data!H91,IF(AND(Data!$N$22=8,Data!I91&lt;&gt;""),Data!I91,IF(AND(Data!$N$22=9,Data!J91&lt;&gt;""),Data!J91,IF(AND(Data!$N$22=10,Data!K91&lt;&gt;""),Data!K91,""))))))))))</f>
        <v>BA</v>
      </c>
      <c r="C95" s="38">
        <f>IF(AND(Data!$N$27=1,Data!B91&lt;&gt;""),Data!B91,IF(AND(Data!$N$27=2,Data!C91&lt;&gt;""),Data!C91,IF(AND(Data!$N$27=3,Data!D91&lt;&gt;""),Data!D91,IF(AND(Data!$N$27=4,Data!E91&lt;&gt;""),Data!E91,IF(AND(Data!$N$27=5,Data!F91&lt;&gt;""),Data!F91,IF(AND(Data!$N$27=6,Data!G91&lt;&gt;""),Data!G91,IF(AND(Data!$N$27=7,Data!H91&lt;&gt;""),Data!H91,IF(AND(Data!$N$27=8,Data!I91&lt;&gt;""),Data!I91,IF(AND(Data!$N$27=9,Data!J91&lt;&gt;""),Data!J91,IF(AND(Data!$N$27=10,Data!K91&lt;&gt;""),Data!K91,""))))))))))</f>
        <v>5345</v>
      </c>
      <c r="L95" s="59"/>
      <c r="M95" s="59"/>
      <c r="N95" s="90" t="str">
        <f t="shared" si="20"/>
        <v/>
      </c>
      <c r="O95" s="90">
        <f t="shared" si="21"/>
        <v>4171</v>
      </c>
      <c r="P95" s="90" t="str">
        <f t="shared" si="22"/>
        <v/>
      </c>
      <c r="Q95" s="90" t="str">
        <f t="shared" si="23"/>
        <v/>
      </c>
      <c r="R95" s="90">
        <f t="shared" si="24"/>
        <v>4332.68</v>
      </c>
      <c r="S95" s="90" t="str">
        <f t="shared" si="25"/>
        <v/>
      </c>
    </row>
    <row r="96" spans="2:19" x14ac:dyDescent="0.15">
      <c r="B96" s="38" t="str">
        <f>IF(AND(Data!$N$22=1,Data!B92&lt;&gt;""),Data!B92,IF(AND(Data!$N$22=2,Data!C92&lt;&gt;""),Data!C92,IF(AND(Data!$N$22=3,Data!D92&lt;&gt;""),Data!D92,IF(AND(Data!$N$22=4,Data!E92&lt;&gt;""),Data!E92,IF(AND(Data!$N$22=5,Data!F92&lt;&gt;""),Data!F92,IF(AND(Data!$N$22=6,Data!G92&lt;&gt;""),Data!G92,IF(AND(Data!$N$22=7,Data!H92&lt;&gt;""),Data!H92,IF(AND(Data!$N$22=8,Data!I92&lt;&gt;""),Data!I92,IF(AND(Data!$N$22=9,Data!J92&lt;&gt;""),Data!J92,IF(AND(Data!$N$22=10,Data!K92&lt;&gt;""),Data!K92,""))))))))))</f>
        <v>BA</v>
      </c>
      <c r="C96" s="38">
        <f>IF(AND(Data!$N$27=1,Data!B92&lt;&gt;""),Data!B92,IF(AND(Data!$N$27=2,Data!C92&lt;&gt;""),Data!C92,IF(AND(Data!$N$27=3,Data!D92&lt;&gt;""),Data!D92,IF(AND(Data!$N$27=4,Data!E92&lt;&gt;""),Data!E92,IF(AND(Data!$N$27=5,Data!F92&lt;&gt;""),Data!F92,IF(AND(Data!$N$27=6,Data!G92&lt;&gt;""),Data!G92,IF(AND(Data!$N$27=7,Data!H92&lt;&gt;""),Data!H92,IF(AND(Data!$N$27=8,Data!I92&lt;&gt;""),Data!I92,IF(AND(Data!$N$27=9,Data!J92&lt;&gt;""),Data!J92,IF(AND(Data!$N$27=10,Data!K92&lt;&gt;""),Data!K92,""))))))))))</f>
        <v>5345</v>
      </c>
      <c r="L96" s="59"/>
      <c r="M96" s="59"/>
      <c r="N96" s="90">
        <f t="shared" si="20"/>
        <v>4171</v>
      </c>
      <c r="O96" s="90" t="str">
        <f t="shared" si="21"/>
        <v/>
      </c>
      <c r="P96" s="90" t="str">
        <f t="shared" si="22"/>
        <v/>
      </c>
      <c r="Q96" s="90">
        <f t="shared" si="23"/>
        <v>3990.030303030303</v>
      </c>
      <c r="R96" s="90" t="str">
        <f t="shared" si="24"/>
        <v/>
      </c>
      <c r="S96" s="90" t="str">
        <f t="shared" si="25"/>
        <v/>
      </c>
    </row>
    <row r="97" spans="2:19" x14ac:dyDescent="0.15">
      <c r="B97" s="38" t="str">
        <f>IF(AND(Data!$N$22=1,Data!B93&lt;&gt;""),Data!B93,IF(AND(Data!$N$22=2,Data!C93&lt;&gt;""),Data!C93,IF(AND(Data!$N$22=3,Data!D93&lt;&gt;""),Data!D93,IF(AND(Data!$N$22=4,Data!E93&lt;&gt;""),Data!E93,IF(AND(Data!$N$22=5,Data!F93&lt;&gt;""),Data!F93,IF(AND(Data!$N$22=6,Data!G93&lt;&gt;""),Data!G93,IF(AND(Data!$N$22=7,Data!H93&lt;&gt;""),Data!H93,IF(AND(Data!$N$22=8,Data!I93&lt;&gt;""),Data!I93,IF(AND(Data!$N$22=9,Data!J93&lt;&gt;""),Data!J93,IF(AND(Data!$N$22=10,Data!K93&lt;&gt;""),Data!K93,""))))))))))</f>
        <v>D</v>
      </c>
      <c r="C97" s="38">
        <f>IF(AND(Data!$N$27=1,Data!B93&lt;&gt;""),Data!B93,IF(AND(Data!$N$27=2,Data!C93&lt;&gt;""),Data!C93,IF(AND(Data!$N$27=3,Data!D93&lt;&gt;""),Data!D93,IF(AND(Data!$N$27=4,Data!E93&lt;&gt;""),Data!E93,IF(AND(Data!$N$27=5,Data!F93&lt;&gt;""),Data!F93,IF(AND(Data!$N$27=6,Data!G93&lt;&gt;""),Data!G93,IF(AND(Data!$N$27=7,Data!H93&lt;&gt;""),Data!H93,IF(AND(Data!$N$27=8,Data!I93&lt;&gt;""),Data!I93,IF(AND(Data!$N$27=9,Data!J93&lt;&gt;""),Data!J93,IF(AND(Data!$N$27=10,Data!K93&lt;&gt;""),Data!K93,""))))))))))</f>
        <v>5454</v>
      </c>
      <c r="L97" s="59"/>
      <c r="M97" s="59"/>
      <c r="N97" s="90">
        <f t="shared" si="20"/>
        <v>4424</v>
      </c>
      <c r="O97" s="90" t="str">
        <f t="shared" si="21"/>
        <v/>
      </c>
      <c r="P97" s="90" t="str">
        <f t="shared" si="22"/>
        <v/>
      </c>
      <c r="Q97" s="90">
        <f t="shared" si="23"/>
        <v>3990.030303030303</v>
      </c>
      <c r="R97" s="90" t="str">
        <f t="shared" si="24"/>
        <v/>
      </c>
      <c r="S97" s="90" t="str">
        <f t="shared" si="25"/>
        <v/>
      </c>
    </row>
    <row r="98" spans="2:19" x14ac:dyDescent="0.15">
      <c r="B98" s="38" t="str">
        <f>IF(AND(Data!$N$22=1,Data!B94&lt;&gt;""),Data!B94,IF(AND(Data!$N$22=2,Data!C94&lt;&gt;""),Data!C94,IF(AND(Data!$N$22=3,Data!D94&lt;&gt;""),Data!D94,IF(AND(Data!$N$22=4,Data!E94&lt;&gt;""),Data!E94,IF(AND(Data!$N$22=5,Data!F94&lt;&gt;""),Data!F94,IF(AND(Data!$N$22=6,Data!G94&lt;&gt;""),Data!G94,IF(AND(Data!$N$22=7,Data!H94&lt;&gt;""),Data!H94,IF(AND(Data!$N$22=8,Data!I94&lt;&gt;""),Data!I94,IF(AND(Data!$N$22=9,Data!J94&lt;&gt;""),Data!J94,IF(AND(Data!$N$22=10,Data!K94&lt;&gt;""),Data!K94,""))))))))))</f>
        <v>BA</v>
      </c>
      <c r="C98" s="38">
        <f>IF(AND(Data!$N$27=1,Data!B94&lt;&gt;""),Data!B94,IF(AND(Data!$N$27=2,Data!C94&lt;&gt;""),Data!C94,IF(AND(Data!$N$27=3,Data!D94&lt;&gt;""),Data!D94,IF(AND(Data!$N$27=4,Data!E94&lt;&gt;""),Data!E94,IF(AND(Data!$N$27=5,Data!F94&lt;&gt;""),Data!F94,IF(AND(Data!$N$27=6,Data!G94&lt;&gt;""),Data!G94,IF(AND(Data!$N$27=7,Data!H94&lt;&gt;""),Data!H94,IF(AND(Data!$N$27=8,Data!I94&lt;&gt;""),Data!I94,IF(AND(Data!$N$27=9,Data!J94&lt;&gt;""),Data!J94,IF(AND(Data!$N$27=10,Data!K94&lt;&gt;""),Data!K94,""))))))))))</f>
        <v>4127</v>
      </c>
      <c r="L98" s="59"/>
      <c r="M98" s="59"/>
      <c r="N98" s="90" t="str">
        <f t="shared" si="20"/>
        <v/>
      </c>
      <c r="O98" s="90">
        <f t="shared" si="21"/>
        <v>4742</v>
      </c>
      <c r="P98" s="90" t="str">
        <f t="shared" si="22"/>
        <v/>
      </c>
      <c r="Q98" s="90" t="str">
        <f t="shared" si="23"/>
        <v/>
      </c>
      <c r="R98" s="90">
        <f t="shared" si="24"/>
        <v>4332.68</v>
      </c>
      <c r="S98" s="90" t="str">
        <f t="shared" si="25"/>
        <v/>
      </c>
    </row>
    <row r="99" spans="2:19" x14ac:dyDescent="0.15">
      <c r="B99" s="38" t="str">
        <f>IF(AND(Data!$N$22=1,Data!B95&lt;&gt;""),Data!B95,IF(AND(Data!$N$22=2,Data!C95&lt;&gt;""),Data!C95,IF(AND(Data!$N$22=3,Data!D95&lt;&gt;""),Data!D95,IF(AND(Data!$N$22=4,Data!E95&lt;&gt;""),Data!E95,IF(AND(Data!$N$22=5,Data!F95&lt;&gt;""),Data!F95,IF(AND(Data!$N$22=6,Data!G95&lt;&gt;""),Data!G95,IF(AND(Data!$N$22=7,Data!H95&lt;&gt;""),Data!H95,IF(AND(Data!$N$22=8,Data!I95&lt;&gt;""),Data!I95,IF(AND(Data!$N$22=9,Data!J95&lt;&gt;""),Data!J95,IF(AND(Data!$N$22=10,Data!K95&lt;&gt;""),Data!K95,""))))))))))</f>
        <v>BA</v>
      </c>
      <c r="C99" s="38">
        <f>IF(AND(Data!$N$27=1,Data!B95&lt;&gt;""),Data!B95,IF(AND(Data!$N$27=2,Data!C95&lt;&gt;""),Data!C95,IF(AND(Data!$N$27=3,Data!D95&lt;&gt;""),Data!D95,IF(AND(Data!$N$27=4,Data!E95&lt;&gt;""),Data!E95,IF(AND(Data!$N$27=5,Data!F95&lt;&gt;""),Data!F95,IF(AND(Data!$N$27=6,Data!G95&lt;&gt;""),Data!G95,IF(AND(Data!$N$27=7,Data!H95&lt;&gt;""),Data!H95,IF(AND(Data!$N$27=8,Data!I95&lt;&gt;""),Data!I95,IF(AND(Data!$N$27=9,Data!J95&lt;&gt;""),Data!J95,IF(AND(Data!$N$27=10,Data!K95&lt;&gt;""),Data!K95,""))))))))))</f>
        <v>4127</v>
      </c>
      <c r="L99" s="59"/>
      <c r="M99" s="59"/>
      <c r="N99" s="90" t="str">
        <f t="shared" si="20"/>
        <v/>
      </c>
      <c r="O99" s="90">
        <f t="shared" si="21"/>
        <v>4820</v>
      </c>
      <c r="P99" s="90" t="str">
        <f t="shared" si="22"/>
        <v/>
      </c>
      <c r="Q99" s="90" t="str">
        <f t="shared" si="23"/>
        <v/>
      </c>
      <c r="R99" s="90">
        <f t="shared" si="24"/>
        <v>4332.68</v>
      </c>
      <c r="S99" s="90" t="str">
        <f t="shared" si="25"/>
        <v/>
      </c>
    </row>
    <row r="100" spans="2:19" x14ac:dyDescent="0.15">
      <c r="B100" s="38" t="str">
        <f>IF(AND(Data!$N$22=1,Data!B96&lt;&gt;""),Data!B96,IF(AND(Data!$N$22=2,Data!C96&lt;&gt;""),Data!C96,IF(AND(Data!$N$22=3,Data!D96&lt;&gt;""),Data!D96,IF(AND(Data!$N$22=4,Data!E96&lt;&gt;""),Data!E96,IF(AND(Data!$N$22=5,Data!F96&lt;&gt;""),Data!F96,IF(AND(Data!$N$22=6,Data!G96&lt;&gt;""),Data!G96,IF(AND(Data!$N$22=7,Data!H96&lt;&gt;""),Data!H96,IF(AND(Data!$N$22=8,Data!I96&lt;&gt;""),Data!I96,IF(AND(Data!$N$22=9,Data!J96&lt;&gt;""),Data!J96,IF(AND(Data!$N$22=10,Data!K96&lt;&gt;""),Data!K96,""))))))))))</f>
        <v>BA</v>
      </c>
      <c r="C100" s="38">
        <f>IF(AND(Data!$N$27=1,Data!B96&lt;&gt;""),Data!B96,IF(AND(Data!$N$27=2,Data!C96&lt;&gt;""),Data!C96,IF(AND(Data!$N$27=3,Data!D96&lt;&gt;""),Data!D96,IF(AND(Data!$N$27=4,Data!E96&lt;&gt;""),Data!E96,IF(AND(Data!$N$27=5,Data!F96&lt;&gt;""),Data!F96,IF(AND(Data!$N$27=6,Data!G96&lt;&gt;""),Data!G96,IF(AND(Data!$N$27=7,Data!H96&lt;&gt;""),Data!H96,IF(AND(Data!$N$27=8,Data!I96&lt;&gt;""),Data!I96,IF(AND(Data!$N$27=9,Data!J96&lt;&gt;""),Data!J96,IF(AND(Data!$N$27=10,Data!K96&lt;&gt;""),Data!K96,""))))))))))</f>
        <v>4138</v>
      </c>
      <c r="L100" s="59"/>
      <c r="M100" s="59"/>
      <c r="N100" s="90" t="str">
        <f t="shared" si="20"/>
        <v/>
      </c>
      <c r="O100" s="90">
        <f t="shared" si="21"/>
        <v>4837</v>
      </c>
      <c r="P100" s="90" t="str">
        <f t="shared" si="22"/>
        <v/>
      </c>
      <c r="Q100" s="90" t="str">
        <f t="shared" si="23"/>
        <v/>
      </c>
      <c r="R100" s="90">
        <f t="shared" si="24"/>
        <v>4332.68</v>
      </c>
      <c r="S100" s="90" t="str">
        <f t="shared" si="25"/>
        <v/>
      </c>
    </row>
    <row r="101" spans="2:19" x14ac:dyDescent="0.15">
      <c r="B101" s="38" t="str">
        <f>IF(AND(Data!$N$22=1,Data!B97&lt;&gt;""),Data!B97,IF(AND(Data!$N$22=2,Data!C97&lt;&gt;""),Data!C97,IF(AND(Data!$N$22=3,Data!D97&lt;&gt;""),Data!D97,IF(AND(Data!$N$22=4,Data!E97&lt;&gt;""),Data!E97,IF(AND(Data!$N$22=5,Data!F97&lt;&gt;""),Data!F97,IF(AND(Data!$N$22=6,Data!G97&lt;&gt;""),Data!G97,IF(AND(Data!$N$22=7,Data!H97&lt;&gt;""),Data!H97,IF(AND(Data!$N$22=8,Data!I97&lt;&gt;""),Data!I97,IF(AND(Data!$N$22=9,Data!J97&lt;&gt;""),Data!J97,IF(AND(Data!$N$22=10,Data!K97&lt;&gt;""),Data!K97,""))))))))))</f>
        <v>BA</v>
      </c>
      <c r="C101" s="38">
        <f>IF(AND(Data!$N$27=1,Data!B97&lt;&gt;""),Data!B97,IF(AND(Data!$N$27=2,Data!C97&lt;&gt;""),Data!C97,IF(AND(Data!$N$27=3,Data!D97&lt;&gt;""),Data!D97,IF(AND(Data!$N$27=4,Data!E97&lt;&gt;""),Data!E97,IF(AND(Data!$N$27=5,Data!F97&lt;&gt;""),Data!F97,IF(AND(Data!$N$27=6,Data!G97&lt;&gt;""),Data!G97,IF(AND(Data!$N$27=7,Data!H97&lt;&gt;""),Data!H97,IF(AND(Data!$N$27=8,Data!I97&lt;&gt;""),Data!I97,IF(AND(Data!$N$27=9,Data!J97&lt;&gt;""),Data!J97,IF(AND(Data!$N$27=10,Data!K97&lt;&gt;""),Data!K97,""))))))))))</f>
        <v>4288</v>
      </c>
      <c r="L101" s="59"/>
      <c r="M101" s="59"/>
      <c r="N101" s="90" t="str">
        <f t="shared" si="20"/>
        <v/>
      </c>
      <c r="O101" s="90" t="str">
        <f t="shared" si="21"/>
        <v/>
      </c>
      <c r="P101" s="90">
        <f t="shared" si="22"/>
        <v>5345</v>
      </c>
      <c r="Q101" s="90" t="str">
        <f t="shared" si="23"/>
        <v/>
      </c>
      <c r="R101" s="90" t="str">
        <f t="shared" si="24"/>
        <v/>
      </c>
      <c r="S101" s="90">
        <f t="shared" si="25"/>
        <v>4314.1111111111113</v>
      </c>
    </row>
    <row r="102" spans="2:19" x14ac:dyDescent="0.15">
      <c r="B102" s="38" t="str">
        <f>IF(AND(Data!$N$22=1,Data!B98&lt;&gt;""),Data!B98,IF(AND(Data!$N$22=2,Data!C98&lt;&gt;""),Data!C98,IF(AND(Data!$N$22=3,Data!D98&lt;&gt;""),Data!D98,IF(AND(Data!$N$22=4,Data!E98&lt;&gt;""),Data!E98,IF(AND(Data!$N$22=5,Data!F98&lt;&gt;""),Data!F98,IF(AND(Data!$N$22=6,Data!G98&lt;&gt;""),Data!G98,IF(AND(Data!$N$22=7,Data!H98&lt;&gt;""),Data!H98,IF(AND(Data!$N$22=8,Data!I98&lt;&gt;""),Data!I98,IF(AND(Data!$N$22=9,Data!J98&lt;&gt;""),Data!J98,IF(AND(Data!$N$22=10,Data!K98&lt;&gt;""),Data!K98,""))))))))))</f>
        <v>BA</v>
      </c>
      <c r="C102" s="38">
        <f>IF(AND(Data!$N$27=1,Data!B98&lt;&gt;""),Data!B98,IF(AND(Data!$N$27=2,Data!C98&lt;&gt;""),Data!C98,IF(AND(Data!$N$27=3,Data!D98&lt;&gt;""),Data!D98,IF(AND(Data!$N$27=4,Data!E98&lt;&gt;""),Data!E98,IF(AND(Data!$N$27=5,Data!F98&lt;&gt;""),Data!F98,IF(AND(Data!$N$27=6,Data!G98&lt;&gt;""),Data!G98,IF(AND(Data!$N$27=7,Data!H98&lt;&gt;""),Data!H98,IF(AND(Data!$N$27=8,Data!I98&lt;&gt;""),Data!I98,IF(AND(Data!$N$27=9,Data!J98&lt;&gt;""),Data!J98,IF(AND(Data!$N$27=10,Data!K98&lt;&gt;""),Data!K98,""))))))))))</f>
        <v>4412</v>
      </c>
      <c r="L102" s="59"/>
      <c r="M102" s="59"/>
      <c r="N102" s="90">
        <f t="shared" si="20"/>
        <v>5345</v>
      </c>
      <c r="O102" s="90" t="str">
        <f t="shared" si="21"/>
        <v/>
      </c>
      <c r="P102" s="90" t="str">
        <f t="shared" si="22"/>
        <v/>
      </c>
      <c r="Q102" s="90">
        <f t="shared" si="23"/>
        <v>3990.030303030303</v>
      </c>
      <c r="R102" s="90" t="str">
        <f t="shared" si="24"/>
        <v/>
      </c>
      <c r="S102" s="90" t="str">
        <f t="shared" si="25"/>
        <v/>
      </c>
    </row>
    <row r="103" spans="2:19" x14ac:dyDescent="0.15">
      <c r="B103" s="38" t="str">
        <f>IF(AND(Data!$N$22=1,Data!B99&lt;&gt;""),Data!B99,IF(AND(Data!$N$22=2,Data!C99&lt;&gt;""),Data!C99,IF(AND(Data!$N$22=3,Data!D99&lt;&gt;""),Data!D99,IF(AND(Data!$N$22=4,Data!E99&lt;&gt;""),Data!E99,IF(AND(Data!$N$22=5,Data!F99&lt;&gt;""),Data!F99,IF(AND(Data!$N$22=6,Data!G99&lt;&gt;""),Data!G99,IF(AND(Data!$N$22=7,Data!H99&lt;&gt;""),Data!H99,IF(AND(Data!$N$22=8,Data!I99&lt;&gt;""),Data!I99,IF(AND(Data!$N$22=9,Data!J99&lt;&gt;""),Data!J99,IF(AND(Data!$N$22=10,Data!K99&lt;&gt;""),Data!K99,""))))))))))</f>
        <v>BA</v>
      </c>
      <c r="C103" s="38">
        <f>IF(AND(Data!$N$27=1,Data!B99&lt;&gt;""),Data!B99,IF(AND(Data!$N$27=2,Data!C99&lt;&gt;""),Data!C99,IF(AND(Data!$N$27=3,Data!D99&lt;&gt;""),Data!D99,IF(AND(Data!$N$27=4,Data!E99&lt;&gt;""),Data!E99,IF(AND(Data!$N$27=5,Data!F99&lt;&gt;""),Data!F99,IF(AND(Data!$N$27=6,Data!G99&lt;&gt;""),Data!G99,IF(AND(Data!$N$27=7,Data!H99&lt;&gt;""),Data!H99,IF(AND(Data!$N$27=8,Data!I99&lt;&gt;""),Data!I99,IF(AND(Data!$N$27=9,Data!J99&lt;&gt;""),Data!J99,IF(AND(Data!$N$27=10,Data!K99&lt;&gt;""),Data!K99,""))))))))))</f>
        <v>5370</v>
      </c>
      <c r="L103" s="59"/>
      <c r="M103" s="59"/>
      <c r="N103" s="90">
        <f t="shared" si="20"/>
        <v>5345</v>
      </c>
      <c r="O103" s="90" t="str">
        <f t="shared" si="21"/>
        <v/>
      </c>
      <c r="P103" s="90" t="str">
        <f t="shared" si="22"/>
        <v/>
      </c>
      <c r="Q103" s="90">
        <f t="shared" si="23"/>
        <v>3990.030303030303</v>
      </c>
      <c r="R103" s="90" t="str">
        <f t="shared" si="24"/>
        <v/>
      </c>
      <c r="S103" s="90" t="str">
        <f t="shared" si="25"/>
        <v/>
      </c>
    </row>
    <row r="104" spans="2:19" x14ac:dyDescent="0.15">
      <c r="B104" s="38" t="str">
        <f>IF(AND(Data!$N$22=1,Data!B100&lt;&gt;""),Data!B100,IF(AND(Data!$N$22=2,Data!C100&lt;&gt;""),Data!C100,IF(AND(Data!$N$22=3,Data!D100&lt;&gt;""),Data!D100,IF(AND(Data!$N$22=4,Data!E100&lt;&gt;""),Data!E100,IF(AND(Data!$N$22=5,Data!F100&lt;&gt;""),Data!F100,IF(AND(Data!$N$22=6,Data!G100&lt;&gt;""),Data!G100,IF(AND(Data!$N$22=7,Data!H100&lt;&gt;""),Data!H100,IF(AND(Data!$N$22=8,Data!I100&lt;&gt;""),Data!I100,IF(AND(Data!$N$22=9,Data!J100&lt;&gt;""),Data!J100,IF(AND(Data!$N$22=10,Data!K100&lt;&gt;""),Data!K100,""))))))))))</f>
        <v>D</v>
      </c>
      <c r="C104" s="38">
        <f>IF(AND(Data!$N$27=1,Data!B100&lt;&gt;""),Data!B100,IF(AND(Data!$N$27=2,Data!C100&lt;&gt;""),Data!C100,IF(AND(Data!$N$27=3,Data!D100&lt;&gt;""),Data!D100,IF(AND(Data!$N$27=4,Data!E100&lt;&gt;""),Data!E100,IF(AND(Data!$N$27=5,Data!F100&lt;&gt;""),Data!F100,IF(AND(Data!$N$27=6,Data!G100&lt;&gt;""),Data!G100,IF(AND(Data!$N$27=7,Data!H100&lt;&gt;""),Data!H100,IF(AND(Data!$N$27=8,Data!I100&lt;&gt;""),Data!I100,IF(AND(Data!$N$27=9,Data!J100&lt;&gt;""),Data!J100,IF(AND(Data!$N$27=10,Data!K100&lt;&gt;""),Data!K100,""))))))))))</f>
        <v>5571</v>
      </c>
      <c r="L104" s="59"/>
      <c r="M104" s="59"/>
      <c r="N104" s="90" t="str">
        <f t="shared" si="20"/>
        <v/>
      </c>
      <c r="O104" s="90" t="str">
        <f t="shared" si="21"/>
        <v/>
      </c>
      <c r="P104" s="90">
        <f t="shared" si="22"/>
        <v>5454</v>
      </c>
      <c r="Q104" s="90" t="str">
        <f t="shared" si="23"/>
        <v/>
      </c>
      <c r="R104" s="90" t="str">
        <f t="shared" si="24"/>
        <v/>
      </c>
      <c r="S104" s="90">
        <f t="shared" si="25"/>
        <v>4314.1111111111113</v>
      </c>
    </row>
    <row r="105" spans="2:19" x14ac:dyDescent="0.15">
      <c r="B105" s="38" t="str">
        <f>IF(AND(Data!$N$22=1,Data!B101&lt;&gt;""),Data!B101,IF(AND(Data!$N$22=2,Data!C101&lt;&gt;""),Data!C101,IF(AND(Data!$N$22=3,Data!D101&lt;&gt;""),Data!D101,IF(AND(Data!$N$22=4,Data!E101&lt;&gt;""),Data!E101,IF(AND(Data!$N$22=5,Data!F101&lt;&gt;""),Data!F101,IF(AND(Data!$N$22=6,Data!G101&lt;&gt;""),Data!G101,IF(AND(Data!$N$22=7,Data!H101&lt;&gt;""),Data!H101,IF(AND(Data!$N$22=8,Data!I101&lt;&gt;""),Data!I101,IF(AND(Data!$N$22=9,Data!J101&lt;&gt;""),Data!J101,IF(AND(Data!$N$22=10,Data!K101&lt;&gt;""),Data!K101,""))))))))))</f>
        <v>D</v>
      </c>
      <c r="C105" s="38">
        <f>IF(AND(Data!$N$27=1,Data!B101&lt;&gt;""),Data!B101,IF(AND(Data!$N$27=2,Data!C101&lt;&gt;""),Data!C101,IF(AND(Data!$N$27=3,Data!D101&lt;&gt;""),Data!D101,IF(AND(Data!$N$27=4,Data!E101&lt;&gt;""),Data!E101,IF(AND(Data!$N$27=5,Data!F101&lt;&gt;""),Data!F101,IF(AND(Data!$N$27=6,Data!G101&lt;&gt;""),Data!G101,IF(AND(Data!$N$27=7,Data!H101&lt;&gt;""),Data!H101,IF(AND(Data!$N$27=8,Data!I101&lt;&gt;""),Data!I101,IF(AND(Data!$N$27=9,Data!J101&lt;&gt;""),Data!J101,IF(AND(Data!$N$27=10,Data!K101&lt;&gt;""),Data!K101,""))))))))))</f>
        <v>5573</v>
      </c>
      <c r="L105" s="59"/>
      <c r="M105" s="59"/>
      <c r="N105" s="59">
        <f t="shared" si="20"/>
        <v>4127</v>
      </c>
      <c r="O105" s="59" t="str">
        <f t="shared" si="21"/>
        <v/>
      </c>
      <c r="P105" s="59" t="str">
        <f t="shared" si="22"/>
        <v/>
      </c>
      <c r="Q105" s="59">
        <f t="shared" si="23"/>
        <v>3990.030303030303</v>
      </c>
      <c r="R105" s="59" t="str">
        <f t="shared" si="24"/>
        <v/>
      </c>
      <c r="S105" s="59" t="str">
        <f t="shared" si="25"/>
        <v/>
      </c>
    </row>
    <row r="106" spans="2:19" x14ac:dyDescent="0.15">
      <c r="B106" s="38" t="str">
        <f>IF(AND(Data!$N$22=1,Data!B102&lt;&gt;""),Data!B102,IF(AND(Data!$N$22=2,Data!C102&lt;&gt;""),Data!C102,IF(AND(Data!$N$22=3,Data!D102&lt;&gt;""),Data!D102,IF(AND(Data!$N$22=4,Data!E102&lt;&gt;""),Data!E102,IF(AND(Data!$N$22=5,Data!F102&lt;&gt;""),Data!F102,IF(AND(Data!$N$22=6,Data!G102&lt;&gt;""),Data!G102,IF(AND(Data!$N$22=7,Data!H102&lt;&gt;""),Data!H102,IF(AND(Data!$N$22=8,Data!I102&lt;&gt;""),Data!I102,IF(AND(Data!$N$22=9,Data!J102&lt;&gt;""),Data!J102,IF(AND(Data!$N$22=10,Data!K102&lt;&gt;""),Data!K102,""))))))))))</f>
        <v>M</v>
      </c>
      <c r="C106" s="38">
        <f>IF(AND(Data!$N$27=1,Data!B102&lt;&gt;""),Data!B102,IF(AND(Data!$N$27=2,Data!C102&lt;&gt;""),Data!C102,IF(AND(Data!$N$27=3,Data!D102&lt;&gt;""),Data!D102,IF(AND(Data!$N$27=4,Data!E102&lt;&gt;""),Data!E102,IF(AND(Data!$N$27=5,Data!F102&lt;&gt;""),Data!F102,IF(AND(Data!$N$27=6,Data!G102&lt;&gt;""),Data!G102,IF(AND(Data!$N$27=7,Data!H102&lt;&gt;""),Data!H102,IF(AND(Data!$N$27=8,Data!I102&lt;&gt;""),Data!I102,IF(AND(Data!$N$27=9,Data!J102&lt;&gt;""),Data!J102,IF(AND(Data!$N$27=10,Data!K102&lt;&gt;""),Data!K102,""))))))))))</f>
        <v>5678</v>
      </c>
      <c r="N106">
        <f t="shared" si="20"/>
        <v>4127</v>
      </c>
      <c r="O106" t="str">
        <f t="shared" si="21"/>
        <v/>
      </c>
      <c r="P106" t="str">
        <f t="shared" si="22"/>
        <v/>
      </c>
      <c r="Q106">
        <f t="shared" si="23"/>
        <v>3990.030303030303</v>
      </c>
      <c r="R106" t="str">
        <f t="shared" si="24"/>
        <v/>
      </c>
      <c r="S106" t="str">
        <f t="shared" si="25"/>
        <v/>
      </c>
    </row>
    <row r="107" spans="2:19" x14ac:dyDescent="0.15">
      <c r="B107" s="38" t="str">
        <f>IF(AND(Data!$N$22=1,Data!B103&lt;&gt;""),Data!B103,IF(AND(Data!$N$22=2,Data!C103&lt;&gt;""),Data!C103,IF(AND(Data!$N$22=3,Data!D103&lt;&gt;""),Data!D103,IF(AND(Data!$N$22=4,Data!E103&lt;&gt;""),Data!E103,IF(AND(Data!$N$22=5,Data!F103&lt;&gt;""),Data!F103,IF(AND(Data!$N$22=6,Data!G103&lt;&gt;""),Data!G103,IF(AND(Data!$N$22=7,Data!H103&lt;&gt;""),Data!H103,IF(AND(Data!$N$22=8,Data!I103&lt;&gt;""),Data!I103,IF(AND(Data!$N$22=9,Data!J103&lt;&gt;""),Data!J103,IF(AND(Data!$N$22=10,Data!K103&lt;&gt;""),Data!K103,""))))))))))</f>
        <v>M</v>
      </c>
      <c r="C107" s="38">
        <f>IF(AND(Data!$N$27=1,Data!B103&lt;&gt;""),Data!B103,IF(AND(Data!$N$27=2,Data!C103&lt;&gt;""),Data!C103,IF(AND(Data!$N$27=3,Data!D103&lt;&gt;""),Data!D103,IF(AND(Data!$N$27=4,Data!E103&lt;&gt;""),Data!E103,IF(AND(Data!$N$27=5,Data!F103&lt;&gt;""),Data!F103,IF(AND(Data!$N$27=6,Data!G103&lt;&gt;""),Data!G103,IF(AND(Data!$N$27=7,Data!H103&lt;&gt;""),Data!H103,IF(AND(Data!$N$27=8,Data!I103&lt;&gt;""),Data!I103,IF(AND(Data!$N$27=9,Data!J103&lt;&gt;""),Data!J103,IF(AND(Data!$N$27=10,Data!K103&lt;&gt;""),Data!K103,""))))))))))</f>
        <v>5897</v>
      </c>
      <c r="N107">
        <f t="shared" si="20"/>
        <v>4138</v>
      </c>
      <c r="O107" t="str">
        <f t="shared" si="21"/>
        <v/>
      </c>
      <c r="P107" t="str">
        <f t="shared" si="22"/>
        <v/>
      </c>
      <c r="Q107">
        <f t="shared" si="23"/>
        <v>3990.030303030303</v>
      </c>
      <c r="R107" t="str">
        <f t="shared" si="24"/>
        <v/>
      </c>
      <c r="S107" t="str">
        <f t="shared" si="25"/>
        <v/>
      </c>
    </row>
    <row r="108" spans="2:19" x14ac:dyDescent="0.15">
      <c r="B108" s="38" t="str">
        <f>IF(AND(Data!$N$22=1,Data!B104&lt;&gt;""),Data!B104,IF(AND(Data!$N$22=2,Data!C104&lt;&gt;""),Data!C104,IF(AND(Data!$N$22=3,Data!D104&lt;&gt;""),Data!D104,IF(AND(Data!$N$22=4,Data!E104&lt;&gt;""),Data!E104,IF(AND(Data!$N$22=5,Data!F104&lt;&gt;""),Data!F104,IF(AND(Data!$N$22=6,Data!G104&lt;&gt;""),Data!G104,IF(AND(Data!$N$22=7,Data!H104&lt;&gt;""),Data!H104,IF(AND(Data!$N$22=8,Data!I104&lt;&gt;""),Data!I104,IF(AND(Data!$N$22=9,Data!J104&lt;&gt;""),Data!J104,IF(AND(Data!$N$22=10,Data!K104&lt;&gt;""),Data!K104,""))))))))))</f>
        <v>M</v>
      </c>
      <c r="C108" s="38">
        <f>IF(AND(Data!$N$27=1,Data!B104&lt;&gt;""),Data!B104,IF(AND(Data!$N$27=2,Data!C104&lt;&gt;""),Data!C104,IF(AND(Data!$N$27=3,Data!D104&lt;&gt;""),Data!D104,IF(AND(Data!$N$27=4,Data!E104&lt;&gt;""),Data!E104,IF(AND(Data!$N$27=5,Data!F104&lt;&gt;""),Data!F104,IF(AND(Data!$N$27=6,Data!G104&lt;&gt;""),Data!G104,IF(AND(Data!$N$27=7,Data!H104&lt;&gt;""),Data!H104,IF(AND(Data!$N$27=8,Data!I104&lt;&gt;""),Data!I104,IF(AND(Data!$N$27=9,Data!J104&lt;&gt;""),Data!J104,IF(AND(Data!$N$27=10,Data!K104&lt;&gt;""),Data!K104,""))))))))))</f>
        <v>5965</v>
      </c>
      <c r="N108">
        <f t="shared" si="20"/>
        <v>4288</v>
      </c>
      <c r="O108" t="str">
        <f t="shared" si="21"/>
        <v/>
      </c>
      <c r="P108" t="str">
        <f t="shared" si="22"/>
        <v/>
      </c>
      <c r="Q108">
        <f t="shared" si="23"/>
        <v>3990.030303030303</v>
      </c>
      <c r="R108" t="str">
        <f t="shared" si="24"/>
        <v/>
      </c>
      <c r="S108" t="str">
        <f t="shared" si="25"/>
        <v/>
      </c>
    </row>
    <row r="109" spans="2:19" x14ac:dyDescent="0.15">
      <c r="B109" s="38" t="str">
        <f>IF(AND(Data!$N$22=1,Data!B105&lt;&gt;""),Data!B105,IF(AND(Data!$N$22=2,Data!C105&lt;&gt;""),Data!C105,IF(AND(Data!$N$22=3,Data!D105&lt;&gt;""),Data!D105,IF(AND(Data!$N$22=4,Data!E105&lt;&gt;""),Data!E105,IF(AND(Data!$N$22=5,Data!F105&lt;&gt;""),Data!F105,IF(AND(Data!$N$22=6,Data!G105&lt;&gt;""),Data!G105,IF(AND(Data!$N$22=7,Data!H105&lt;&gt;""),Data!H105,IF(AND(Data!$N$22=8,Data!I105&lt;&gt;""),Data!I105,IF(AND(Data!$N$22=9,Data!J105&lt;&gt;""),Data!J105,IF(AND(Data!$N$22=10,Data!K105&lt;&gt;""),Data!K105,""))))))))))</f>
        <v>BA</v>
      </c>
      <c r="C109" s="38">
        <f>IF(AND(Data!$N$27=1,Data!B105&lt;&gt;""),Data!B105,IF(AND(Data!$N$27=2,Data!C105&lt;&gt;""),Data!C105,IF(AND(Data!$N$27=3,Data!D105&lt;&gt;""),Data!D105,IF(AND(Data!$N$27=4,Data!E105&lt;&gt;""),Data!E105,IF(AND(Data!$N$27=5,Data!F105&lt;&gt;""),Data!F105,IF(AND(Data!$N$27=6,Data!G105&lt;&gt;""),Data!G105,IF(AND(Data!$N$27=7,Data!H105&lt;&gt;""),Data!H105,IF(AND(Data!$N$27=8,Data!I105&lt;&gt;""),Data!I105,IF(AND(Data!$N$27=9,Data!J105&lt;&gt;""),Data!J105,IF(AND(Data!$N$27=10,Data!K105&lt;&gt;""),Data!K105,""))))))))))</f>
        <v>4603</v>
      </c>
      <c r="N109">
        <f t="shared" si="20"/>
        <v>4412</v>
      </c>
      <c r="O109" t="str">
        <f t="shared" si="21"/>
        <v/>
      </c>
      <c r="P109" t="str">
        <f t="shared" si="22"/>
        <v/>
      </c>
      <c r="Q109">
        <f t="shared" si="23"/>
        <v>3990.030303030303</v>
      </c>
      <c r="R109" t="str">
        <f t="shared" si="24"/>
        <v/>
      </c>
      <c r="S109" t="str">
        <f t="shared" si="25"/>
        <v/>
      </c>
    </row>
    <row r="110" spans="2:19" x14ac:dyDescent="0.15">
      <c r="B110" s="38" t="str">
        <f>IF(AND(Data!$N$22=1,Data!B106&lt;&gt;""),Data!B106,IF(AND(Data!$N$22=2,Data!C106&lt;&gt;""),Data!C106,IF(AND(Data!$N$22=3,Data!D106&lt;&gt;""),Data!D106,IF(AND(Data!$N$22=4,Data!E106&lt;&gt;""),Data!E106,IF(AND(Data!$N$22=5,Data!F106&lt;&gt;""),Data!F106,IF(AND(Data!$N$22=6,Data!G106&lt;&gt;""),Data!G106,IF(AND(Data!$N$22=7,Data!H106&lt;&gt;""),Data!H106,IF(AND(Data!$N$22=8,Data!I106&lt;&gt;""),Data!I106,IF(AND(Data!$N$22=9,Data!J106&lt;&gt;""),Data!J106,IF(AND(Data!$N$22=10,Data!K106&lt;&gt;""),Data!K106,""))))))))))</f>
        <v>BA</v>
      </c>
      <c r="C110" s="38">
        <f>IF(AND(Data!$N$27=1,Data!B106&lt;&gt;""),Data!B106,IF(AND(Data!$N$27=2,Data!C106&lt;&gt;""),Data!C106,IF(AND(Data!$N$27=3,Data!D106&lt;&gt;""),Data!D106,IF(AND(Data!$N$27=4,Data!E106&lt;&gt;""),Data!E106,IF(AND(Data!$N$27=5,Data!F106&lt;&gt;""),Data!F106,IF(AND(Data!$N$27=6,Data!G106&lt;&gt;""),Data!G106,IF(AND(Data!$N$27=7,Data!H106&lt;&gt;""),Data!H106,IF(AND(Data!$N$27=8,Data!I106&lt;&gt;""),Data!I106,IF(AND(Data!$N$27=9,Data!J106&lt;&gt;""),Data!J106,IF(AND(Data!$N$27=10,Data!K106&lt;&gt;""),Data!K106,""))))))))))</f>
        <v>4828</v>
      </c>
      <c r="N110">
        <f t="shared" ref="N110:N141" si="26">IF(B103=$L$14,C103,"")</f>
        <v>5370</v>
      </c>
      <c r="O110" t="str">
        <f t="shared" ref="O110:O141" si="27">IF(B103=$L$15,C103,"")</f>
        <v/>
      </c>
      <c r="P110" t="str">
        <f t="shared" ref="P110:P141" si="28">IF(B103=$L$16,C103,"")</f>
        <v/>
      </c>
      <c r="Q110">
        <f t="shared" si="23"/>
        <v>3990.030303030303</v>
      </c>
      <c r="R110" t="str">
        <f t="shared" si="24"/>
        <v/>
      </c>
      <c r="S110" t="str">
        <f t="shared" si="25"/>
        <v/>
      </c>
    </row>
    <row r="111" spans="2:19" x14ac:dyDescent="0.15">
      <c r="B111" s="38" t="str">
        <f>IF(AND(Data!$N$22=1,Data!B107&lt;&gt;""),Data!B107,IF(AND(Data!$N$22=2,Data!C107&lt;&gt;""),Data!C107,IF(AND(Data!$N$22=3,Data!D107&lt;&gt;""),Data!D107,IF(AND(Data!$N$22=4,Data!E107&lt;&gt;""),Data!E107,IF(AND(Data!$N$22=5,Data!F107&lt;&gt;""),Data!F107,IF(AND(Data!$N$22=6,Data!G107&lt;&gt;""),Data!G107,IF(AND(Data!$N$22=7,Data!H107&lt;&gt;""),Data!H107,IF(AND(Data!$N$22=8,Data!I107&lt;&gt;""),Data!I107,IF(AND(Data!$N$22=9,Data!J107&lt;&gt;""),Data!J107,IF(AND(Data!$N$22=10,Data!K107&lt;&gt;""),Data!K107,""))))))))))</f>
        <v>BA</v>
      </c>
      <c r="C111" s="38">
        <f>IF(AND(Data!$N$27=1,Data!B107&lt;&gt;""),Data!B107,IF(AND(Data!$N$27=2,Data!C107&lt;&gt;""),Data!C107,IF(AND(Data!$N$27=3,Data!D107&lt;&gt;""),Data!D107,IF(AND(Data!$N$27=4,Data!E107&lt;&gt;""),Data!E107,IF(AND(Data!$N$27=5,Data!F107&lt;&gt;""),Data!F107,IF(AND(Data!$N$27=6,Data!G107&lt;&gt;""),Data!G107,IF(AND(Data!$N$27=7,Data!H107&lt;&gt;""),Data!H107,IF(AND(Data!$N$27=8,Data!I107&lt;&gt;""),Data!I107,IF(AND(Data!$N$27=9,Data!J107&lt;&gt;""),Data!J107,IF(AND(Data!$N$27=10,Data!K107&lt;&gt;""),Data!K107,""))))))))))</f>
        <v>4918</v>
      </c>
      <c r="N111" t="str">
        <f t="shared" si="26"/>
        <v/>
      </c>
      <c r="O111" t="str">
        <f t="shared" si="27"/>
        <v/>
      </c>
      <c r="P111">
        <f t="shared" si="28"/>
        <v>5571</v>
      </c>
      <c r="Q111" t="str">
        <f t="shared" si="23"/>
        <v/>
      </c>
      <c r="R111" t="str">
        <f t="shared" si="24"/>
        <v/>
      </c>
      <c r="S111">
        <f t="shared" si="25"/>
        <v>4314.1111111111113</v>
      </c>
    </row>
    <row r="112" spans="2:19" x14ac:dyDescent="0.15">
      <c r="B112" s="38" t="str">
        <f>IF(AND(Data!$N$22=1,Data!B108&lt;&gt;""),Data!B108,IF(AND(Data!$N$22=2,Data!C108&lt;&gt;""),Data!C108,IF(AND(Data!$N$22=3,Data!D108&lt;&gt;""),Data!D108,IF(AND(Data!$N$22=4,Data!E108&lt;&gt;""),Data!E108,IF(AND(Data!$N$22=5,Data!F108&lt;&gt;""),Data!F108,IF(AND(Data!$N$22=6,Data!G108&lt;&gt;""),Data!G108,IF(AND(Data!$N$22=7,Data!H108&lt;&gt;""),Data!H108,IF(AND(Data!$N$22=8,Data!I108&lt;&gt;""),Data!I108,IF(AND(Data!$N$22=9,Data!J108&lt;&gt;""),Data!J108,IF(AND(Data!$N$22=10,Data!K108&lt;&gt;""),Data!K108,""))))))))))</f>
        <v>BA</v>
      </c>
      <c r="C112" s="38">
        <f>IF(AND(Data!$N$27=1,Data!B108&lt;&gt;""),Data!B108,IF(AND(Data!$N$27=2,Data!C108&lt;&gt;""),Data!C108,IF(AND(Data!$N$27=3,Data!D108&lt;&gt;""),Data!D108,IF(AND(Data!$N$27=4,Data!E108&lt;&gt;""),Data!E108,IF(AND(Data!$N$27=5,Data!F108&lt;&gt;""),Data!F108,IF(AND(Data!$N$27=6,Data!G108&lt;&gt;""),Data!G108,IF(AND(Data!$N$27=7,Data!H108&lt;&gt;""),Data!H108,IF(AND(Data!$N$27=8,Data!I108&lt;&gt;""),Data!I108,IF(AND(Data!$N$27=9,Data!J108&lt;&gt;""),Data!J108,IF(AND(Data!$N$27=10,Data!K108&lt;&gt;""),Data!K108,""))))))))))</f>
        <v>5301</v>
      </c>
      <c r="N112" t="str">
        <f t="shared" si="26"/>
        <v/>
      </c>
      <c r="O112" t="str">
        <f t="shared" si="27"/>
        <v/>
      </c>
      <c r="P112">
        <f t="shared" si="28"/>
        <v>5573</v>
      </c>
      <c r="Q112" t="str">
        <f t="shared" si="23"/>
        <v/>
      </c>
      <c r="R112" t="str">
        <f t="shared" si="24"/>
        <v/>
      </c>
      <c r="S112">
        <f t="shared" si="25"/>
        <v>4314.1111111111113</v>
      </c>
    </row>
    <row r="113" spans="2:19" x14ac:dyDescent="0.15">
      <c r="B113" s="38" t="str">
        <f>IF(AND(Data!$N$22=1,Data!B109&lt;&gt;""),Data!B109,IF(AND(Data!$N$22=2,Data!C109&lt;&gt;""),Data!C109,IF(AND(Data!$N$22=3,Data!D109&lt;&gt;""),Data!D109,IF(AND(Data!$N$22=4,Data!E109&lt;&gt;""),Data!E109,IF(AND(Data!$N$22=5,Data!F109&lt;&gt;""),Data!F109,IF(AND(Data!$N$22=6,Data!G109&lt;&gt;""),Data!G109,IF(AND(Data!$N$22=7,Data!H109&lt;&gt;""),Data!H109,IF(AND(Data!$N$22=8,Data!I109&lt;&gt;""),Data!I109,IF(AND(Data!$N$22=9,Data!J109&lt;&gt;""),Data!J109,IF(AND(Data!$N$22=10,Data!K109&lt;&gt;""),Data!K109,""))))))))))</f>
        <v>M</v>
      </c>
      <c r="C113" s="38">
        <f>IF(AND(Data!$N$27=1,Data!B109&lt;&gt;""),Data!B109,IF(AND(Data!$N$27=2,Data!C109&lt;&gt;""),Data!C109,IF(AND(Data!$N$27=3,Data!D109&lt;&gt;""),Data!D109,IF(AND(Data!$N$27=4,Data!E109&lt;&gt;""),Data!E109,IF(AND(Data!$N$27=5,Data!F109&lt;&gt;""),Data!F109,IF(AND(Data!$N$27=6,Data!G109&lt;&gt;""),Data!G109,IF(AND(Data!$N$27=7,Data!H109&lt;&gt;""),Data!H109,IF(AND(Data!$N$27=8,Data!I109&lt;&gt;""),Data!I109,IF(AND(Data!$N$27=9,Data!J109&lt;&gt;""),Data!J109,IF(AND(Data!$N$27=10,Data!K109&lt;&gt;""),Data!K109,""))))))))))</f>
        <v>5301</v>
      </c>
      <c r="N113" t="str">
        <f t="shared" si="26"/>
        <v/>
      </c>
      <c r="O113">
        <f t="shared" si="27"/>
        <v>5678</v>
      </c>
      <c r="P113" t="str">
        <f t="shared" si="28"/>
        <v/>
      </c>
      <c r="Q113" t="str">
        <f t="shared" si="23"/>
        <v/>
      </c>
      <c r="R113">
        <f t="shared" si="24"/>
        <v>4332.68</v>
      </c>
      <c r="S113" t="str">
        <f t="shared" si="25"/>
        <v/>
      </c>
    </row>
    <row r="114" spans="2:19" x14ac:dyDescent="0.15">
      <c r="B114" s="38" t="str">
        <f>IF(AND(Data!$N$22=1,Data!B110&lt;&gt;""),Data!B110,IF(AND(Data!$N$22=2,Data!C110&lt;&gt;""),Data!C110,IF(AND(Data!$N$22=3,Data!D110&lt;&gt;""),Data!D110,IF(AND(Data!$N$22=4,Data!E110&lt;&gt;""),Data!E110,IF(AND(Data!$N$22=5,Data!F110&lt;&gt;""),Data!F110,IF(AND(Data!$N$22=6,Data!G110&lt;&gt;""),Data!G110,IF(AND(Data!$N$22=7,Data!H110&lt;&gt;""),Data!H110,IF(AND(Data!$N$22=8,Data!I110&lt;&gt;""),Data!I110,IF(AND(Data!$N$22=9,Data!J110&lt;&gt;""),Data!J110,IF(AND(Data!$N$22=10,Data!K110&lt;&gt;""),Data!K110,""))))))))))</f>
        <v>BA</v>
      </c>
      <c r="C114" s="38">
        <f>IF(AND(Data!$N$27=1,Data!B110&lt;&gt;""),Data!B110,IF(AND(Data!$N$27=2,Data!C110&lt;&gt;""),Data!C110,IF(AND(Data!$N$27=3,Data!D110&lt;&gt;""),Data!D110,IF(AND(Data!$N$27=4,Data!E110&lt;&gt;""),Data!E110,IF(AND(Data!$N$27=5,Data!F110&lt;&gt;""),Data!F110,IF(AND(Data!$N$27=6,Data!G110&lt;&gt;""),Data!G110,IF(AND(Data!$N$27=7,Data!H110&lt;&gt;""),Data!H110,IF(AND(Data!$N$27=8,Data!I110&lt;&gt;""),Data!I110,IF(AND(Data!$N$27=9,Data!J110&lt;&gt;""),Data!J110,IF(AND(Data!$N$27=10,Data!K110&lt;&gt;""),Data!K110,""))))))))))</f>
        <v>5327</v>
      </c>
      <c r="N114" t="str">
        <f t="shared" si="26"/>
        <v/>
      </c>
      <c r="O114">
        <f t="shared" si="27"/>
        <v>5897</v>
      </c>
      <c r="P114" t="str">
        <f t="shared" si="28"/>
        <v/>
      </c>
      <c r="Q114" t="str">
        <f t="shared" si="23"/>
        <v/>
      </c>
      <c r="R114">
        <f t="shared" si="24"/>
        <v>4332.68</v>
      </c>
      <c r="S114" t="str">
        <f t="shared" si="25"/>
        <v/>
      </c>
    </row>
    <row r="115" spans="2:19" x14ac:dyDescent="0.15">
      <c r="B115" s="38" t="str">
        <f>IF(AND(Data!$N$22=1,Data!B111&lt;&gt;""),Data!B111,IF(AND(Data!$N$22=2,Data!C111&lt;&gt;""),Data!C111,IF(AND(Data!$N$22=3,Data!D111&lt;&gt;""),Data!D111,IF(AND(Data!$N$22=4,Data!E111&lt;&gt;""),Data!E111,IF(AND(Data!$N$22=5,Data!F111&lt;&gt;""),Data!F111,IF(AND(Data!$N$22=6,Data!G111&lt;&gt;""),Data!G111,IF(AND(Data!$N$22=7,Data!H111&lt;&gt;""),Data!H111,IF(AND(Data!$N$22=8,Data!I111&lt;&gt;""),Data!I111,IF(AND(Data!$N$22=9,Data!J111&lt;&gt;""),Data!J111,IF(AND(Data!$N$22=10,Data!K111&lt;&gt;""),Data!K111,""))))))))))</f>
        <v>D</v>
      </c>
      <c r="C115" s="38">
        <f>IF(AND(Data!$N$27=1,Data!B111&lt;&gt;""),Data!B111,IF(AND(Data!$N$27=2,Data!C111&lt;&gt;""),Data!C111,IF(AND(Data!$N$27=3,Data!D111&lt;&gt;""),Data!D111,IF(AND(Data!$N$27=4,Data!E111&lt;&gt;""),Data!E111,IF(AND(Data!$N$27=5,Data!F111&lt;&gt;""),Data!F111,IF(AND(Data!$N$27=6,Data!G111&lt;&gt;""),Data!G111,IF(AND(Data!$N$27=7,Data!H111&lt;&gt;""),Data!H111,IF(AND(Data!$N$27=8,Data!I111&lt;&gt;""),Data!I111,IF(AND(Data!$N$27=9,Data!J111&lt;&gt;""),Data!J111,IF(AND(Data!$N$27=10,Data!K111&lt;&gt;""),Data!K111,""))))))))))</f>
        <v>5403</v>
      </c>
      <c r="N115" t="str">
        <f t="shared" si="26"/>
        <v/>
      </c>
      <c r="O115">
        <f t="shared" si="27"/>
        <v>5965</v>
      </c>
      <c r="P115" t="str">
        <f t="shared" si="28"/>
        <v/>
      </c>
      <c r="Q115" t="str">
        <f t="shared" si="23"/>
        <v/>
      </c>
      <c r="R115">
        <f t="shared" si="24"/>
        <v>4332.68</v>
      </c>
      <c r="S115" t="str">
        <f t="shared" si="25"/>
        <v/>
      </c>
    </row>
    <row r="116" spans="2:19" x14ac:dyDescent="0.15">
      <c r="B116" s="38" t="str">
        <f>IF(AND(Data!$N$22=1,Data!B112&lt;&gt;""),Data!B112,IF(AND(Data!$N$22=2,Data!C112&lt;&gt;""),Data!C112,IF(AND(Data!$N$22=3,Data!D112&lt;&gt;""),Data!D112,IF(AND(Data!$N$22=4,Data!E112&lt;&gt;""),Data!E112,IF(AND(Data!$N$22=5,Data!F112&lt;&gt;""),Data!F112,IF(AND(Data!$N$22=6,Data!G112&lt;&gt;""),Data!G112,IF(AND(Data!$N$22=7,Data!H112&lt;&gt;""),Data!H112,IF(AND(Data!$N$22=8,Data!I112&lt;&gt;""),Data!I112,IF(AND(Data!$N$22=9,Data!J112&lt;&gt;""),Data!J112,IF(AND(Data!$N$22=10,Data!K112&lt;&gt;""),Data!K112,""))))))))))</f>
        <v/>
      </c>
      <c r="C116" s="38" t="str">
        <f>IF(AND(Data!$N$27=1,Data!B112&lt;&gt;""),Data!B112,IF(AND(Data!$N$27=2,Data!C112&lt;&gt;""),Data!C112,IF(AND(Data!$N$27=3,Data!D112&lt;&gt;""),Data!D112,IF(AND(Data!$N$27=4,Data!E112&lt;&gt;""),Data!E112,IF(AND(Data!$N$27=5,Data!F112&lt;&gt;""),Data!F112,IF(AND(Data!$N$27=6,Data!G112&lt;&gt;""),Data!G112,IF(AND(Data!$N$27=7,Data!H112&lt;&gt;""),Data!H112,IF(AND(Data!$N$27=8,Data!I112&lt;&gt;""),Data!I112,IF(AND(Data!$N$27=9,Data!J112&lt;&gt;""),Data!J112,IF(AND(Data!$N$27=10,Data!K112&lt;&gt;""),Data!K112,""))))))))))</f>
        <v/>
      </c>
      <c r="N116">
        <f t="shared" si="26"/>
        <v>4603</v>
      </c>
      <c r="O116" t="str">
        <f t="shared" si="27"/>
        <v/>
      </c>
      <c r="P116" t="str">
        <f t="shared" si="28"/>
        <v/>
      </c>
      <c r="Q116">
        <f t="shared" si="23"/>
        <v>3990.030303030303</v>
      </c>
      <c r="R116" t="str">
        <f t="shared" si="24"/>
        <v/>
      </c>
      <c r="S116" t="str">
        <f t="shared" si="25"/>
        <v/>
      </c>
    </row>
    <row r="117" spans="2:19" x14ac:dyDescent="0.15">
      <c r="B117" s="38" t="str">
        <f>IF(AND(Data!$N$22=1,Data!B113&lt;&gt;""),Data!B113,IF(AND(Data!$N$22=2,Data!C113&lt;&gt;""),Data!C113,IF(AND(Data!$N$22=3,Data!D113&lt;&gt;""),Data!D113,IF(AND(Data!$N$22=4,Data!E113&lt;&gt;""),Data!E113,IF(AND(Data!$N$22=5,Data!F113&lt;&gt;""),Data!F113,IF(AND(Data!$N$22=6,Data!G113&lt;&gt;""),Data!G113,IF(AND(Data!$N$22=7,Data!H113&lt;&gt;""),Data!H113,IF(AND(Data!$N$22=8,Data!I113&lt;&gt;""),Data!I113,IF(AND(Data!$N$22=9,Data!J113&lt;&gt;""),Data!J113,IF(AND(Data!$N$22=10,Data!K113&lt;&gt;""),Data!K113,""))))))))))</f>
        <v/>
      </c>
      <c r="C117" s="38" t="str">
        <f>IF(AND(Data!$N$27=1,Data!B113&lt;&gt;""),Data!B113,IF(AND(Data!$N$27=2,Data!C113&lt;&gt;""),Data!C113,IF(AND(Data!$N$27=3,Data!D113&lt;&gt;""),Data!D113,IF(AND(Data!$N$27=4,Data!E113&lt;&gt;""),Data!E113,IF(AND(Data!$N$27=5,Data!F113&lt;&gt;""),Data!F113,IF(AND(Data!$N$27=6,Data!G113&lt;&gt;""),Data!G113,IF(AND(Data!$N$27=7,Data!H113&lt;&gt;""),Data!H113,IF(AND(Data!$N$27=8,Data!I113&lt;&gt;""),Data!I113,IF(AND(Data!$N$27=9,Data!J113&lt;&gt;""),Data!J113,IF(AND(Data!$N$27=10,Data!K113&lt;&gt;""),Data!K113,""))))))))))</f>
        <v/>
      </c>
      <c r="N117">
        <f t="shared" si="26"/>
        <v>4828</v>
      </c>
      <c r="O117" t="str">
        <f t="shared" si="27"/>
        <v/>
      </c>
      <c r="P117" t="str">
        <f t="shared" si="28"/>
        <v/>
      </c>
      <c r="Q117">
        <f t="shared" si="23"/>
        <v>3990.030303030303</v>
      </c>
      <c r="R117" t="str">
        <f t="shared" si="24"/>
        <v/>
      </c>
      <c r="S117" t="str">
        <f t="shared" si="25"/>
        <v/>
      </c>
    </row>
    <row r="118" spans="2:19" x14ac:dyDescent="0.15">
      <c r="B118" s="38" t="str">
        <f>IF(AND(Data!$N$22=1,Data!B114&lt;&gt;""),Data!B114,IF(AND(Data!$N$22=2,Data!C114&lt;&gt;""),Data!C114,IF(AND(Data!$N$22=3,Data!D114&lt;&gt;""),Data!D114,IF(AND(Data!$N$22=4,Data!E114&lt;&gt;""),Data!E114,IF(AND(Data!$N$22=5,Data!F114&lt;&gt;""),Data!F114,IF(AND(Data!$N$22=6,Data!G114&lt;&gt;""),Data!G114,IF(AND(Data!$N$22=7,Data!H114&lt;&gt;""),Data!H114,IF(AND(Data!$N$22=8,Data!I114&lt;&gt;""),Data!I114,IF(AND(Data!$N$22=9,Data!J114&lt;&gt;""),Data!J114,IF(AND(Data!$N$22=10,Data!K114&lt;&gt;""),Data!K114,""))))))))))</f>
        <v/>
      </c>
      <c r="C118" s="38" t="str">
        <f>IF(AND(Data!$N$27=1,Data!B114&lt;&gt;""),Data!B114,IF(AND(Data!$N$27=2,Data!C114&lt;&gt;""),Data!C114,IF(AND(Data!$N$27=3,Data!D114&lt;&gt;""),Data!D114,IF(AND(Data!$N$27=4,Data!E114&lt;&gt;""),Data!E114,IF(AND(Data!$N$27=5,Data!F114&lt;&gt;""),Data!F114,IF(AND(Data!$N$27=6,Data!G114&lt;&gt;""),Data!G114,IF(AND(Data!$N$27=7,Data!H114&lt;&gt;""),Data!H114,IF(AND(Data!$N$27=8,Data!I114&lt;&gt;""),Data!I114,IF(AND(Data!$N$27=9,Data!J114&lt;&gt;""),Data!J114,IF(AND(Data!$N$27=10,Data!K114&lt;&gt;""),Data!K114,""))))))))))</f>
        <v/>
      </c>
      <c r="N118">
        <f t="shared" si="26"/>
        <v>4918</v>
      </c>
      <c r="O118" t="str">
        <f t="shared" si="27"/>
        <v/>
      </c>
      <c r="P118" t="str">
        <f t="shared" si="28"/>
        <v/>
      </c>
      <c r="Q118">
        <f t="shared" si="23"/>
        <v>3990.030303030303</v>
      </c>
      <c r="R118" t="str">
        <f t="shared" si="24"/>
        <v/>
      </c>
      <c r="S118" t="str">
        <f t="shared" si="25"/>
        <v/>
      </c>
    </row>
    <row r="119" spans="2:19" x14ac:dyDescent="0.15">
      <c r="B119" s="38" t="str">
        <f>IF(AND(Data!$N$22=1,Data!B115&lt;&gt;""),Data!B115,IF(AND(Data!$N$22=2,Data!C115&lt;&gt;""),Data!C115,IF(AND(Data!$N$22=3,Data!D115&lt;&gt;""),Data!D115,IF(AND(Data!$N$22=4,Data!E115&lt;&gt;""),Data!E115,IF(AND(Data!$N$22=5,Data!F115&lt;&gt;""),Data!F115,IF(AND(Data!$N$22=6,Data!G115&lt;&gt;""),Data!G115,IF(AND(Data!$N$22=7,Data!H115&lt;&gt;""),Data!H115,IF(AND(Data!$N$22=8,Data!I115&lt;&gt;""),Data!I115,IF(AND(Data!$N$22=9,Data!J115&lt;&gt;""),Data!J115,IF(AND(Data!$N$22=10,Data!K115&lt;&gt;""),Data!K115,""))))))))))</f>
        <v/>
      </c>
      <c r="C119" s="38" t="str">
        <f>IF(AND(Data!$N$27=1,Data!B115&lt;&gt;""),Data!B115,IF(AND(Data!$N$27=2,Data!C115&lt;&gt;""),Data!C115,IF(AND(Data!$N$27=3,Data!D115&lt;&gt;""),Data!D115,IF(AND(Data!$N$27=4,Data!E115&lt;&gt;""),Data!E115,IF(AND(Data!$N$27=5,Data!F115&lt;&gt;""),Data!F115,IF(AND(Data!$N$27=6,Data!G115&lt;&gt;""),Data!G115,IF(AND(Data!$N$27=7,Data!H115&lt;&gt;""),Data!H115,IF(AND(Data!$N$27=8,Data!I115&lt;&gt;""),Data!I115,IF(AND(Data!$N$27=9,Data!J115&lt;&gt;""),Data!J115,IF(AND(Data!$N$27=10,Data!K115&lt;&gt;""),Data!K115,""))))))))))</f>
        <v/>
      </c>
      <c r="N119">
        <f t="shared" si="26"/>
        <v>5301</v>
      </c>
      <c r="O119" t="str">
        <f t="shared" si="27"/>
        <v/>
      </c>
      <c r="P119" t="str">
        <f t="shared" si="28"/>
        <v/>
      </c>
      <c r="Q119">
        <f t="shared" si="23"/>
        <v>3990.030303030303</v>
      </c>
      <c r="R119" t="str">
        <f t="shared" si="24"/>
        <v/>
      </c>
      <c r="S119" t="str">
        <f t="shared" si="25"/>
        <v/>
      </c>
    </row>
    <row r="120" spans="2:19" x14ac:dyDescent="0.15">
      <c r="B120" s="38" t="str">
        <f>IF(AND(Data!$N$22=1,Data!B116&lt;&gt;""),Data!B116,IF(AND(Data!$N$22=2,Data!C116&lt;&gt;""),Data!C116,IF(AND(Data!$N$22=3,Data!D116&lt;&gt;""),Data!D116,IF(AND(Data!$N$22=4,Data!E116&lt;&gt;""),Data!E116,IF(AND(Data!$N$22=5,Data!F116&lt;&gt;""),Data!F116,IF(AND(Data!$N$22=6,Data!G116&lt;&gt;""),Data!G116,IF(AND(Data!$N$22=7,Data!H116&lt;&gt;""),Data!H116,IF(AND(Data!$N$22=8,Data!I116&lt;&gt;""),Data!I116,IF(AND(Data!$N$22=9,Data!J116&lt;&gt;""),Data!J116,IF(AND(Data!$N$22=10,Data!K116&lt;&gt;""),Data!K116,""))))))))))</f>
        <v/>
      </c>
      <c r="C120" s="38" t="str">
        <f>IF(AND(Data!$N$27=1,Data!B116&lt;&gt;""),Data!B116,IF(AND(Data!$N$27=2,Data!C116&lt;&gt;""),Data!C116,IF(AND(Data!$N$27=3,Data!D116&lt;&gt;""),Data!D116,IF(AND(Data!$N$27=4,Data!E116&lt;&gt;""),Data!E116,IF(AND(Data!$N$27=5,Data!F116&lt;&gt;""),Data!F116,IF(AND(Data!$N$27=6,Data!G116&lt;&gt;""),Data!G116,IF(AND(Data!$N$27=7,Data!H116&lt;&gt;""),Data!H116,IF(AND(Data!$N$27=8,Data!I116&lt;&gt;""),Data!I116,IF(AND(Data!$N$27=9,Data!J116&lt;&gt;""),Data!J116,IF(AND(Data!$N$27=10,Data!K116&lt;&gt;""),Data!K116,""))))))))))</f>
        <v/>
      </c>
      <c r="N120" t="str">
        <f t="shared" si="26"/>
        <v/>
      </c>
      <c r="O120">
        <f t="shared" si="27"/>
        <v>5301</v>
      </c>
      <c r="P120" t="str">
        <f t="shared" si="28"/>
        <v/>
      </c>
      <c r="Q120" t="str">
        <f t="shared" si="23"/>
        <v/>
      </c>
      <c r="R120">
        <f t="shared" si="24"/>
        <v>4332.68</v>
      </c>
      <c r="S120" t="str">
        <f t="shared" si="25"/>
        <v/>
      </c>
    </row>
    <row r="121" spans="2:19" x14ac:dyDescent="0.15">
      <c r="B121" s="38" t="str">
        <f>IF(AND(Data!$N$22=1,Data!B117&lt;&gt;""),Data!B117,IF(AND(Data!$N$22=2,Data!C117&lt;&gt;""),Data!C117,IF(AND(Data!$N$22=3,Data!D117&lt;&gt;""),Data!D117,IF(AND(Data!$N$22=4,Data!E117&lt;&gt;""),Data!E117,IF(AND(Data!$N$22=5,Data!F117&lt;&gt;""),Data!F117,IF(AND(Data!$N$22=6,Data!G117&lt;&gt;""),Data!G117,IF(AND(Data!$N$22=7,Data!H117&lt;&gt;""),Data!H117,IF(AND(Data!$N$22=8,Data!I117&lt;&gt;""),Data!I117,IF(AND(Data!$N$22=9,Data!J117&lt;&gt;""),Data!J117,IF(AND(Data!$N$22=10,Data!K117&lt;&gt;""),Data!K117,""))))))))))</f>
        <v/>
      </c>
      <c r="C121" s="38" t="str">
        <f>IF(AND(Data!$N$27=1,Data!B117&lt;&gt;""),Data!B117,IF(AND(Data!$N$27=2,Data!C117&lt;&gt;""),Data!C117,IF(AND(Data!$N$27=3,Data!D117&lt;&gt;""),Data!D117,IF(AND(Data!$N$27=4,Data!E117&lt;&gt;""),Data!E117,IF(AND(Data!$N$27=5,Data!F117&lt;&gt;""),Data!F117,IF(AND(Data!$N$27=6,Data!G117&lt;&gt;""),Data!G117,IF(AND(Data!$N$27=7,Data!H117&lt;&gt;""),Data!H117,IF(AND(Data!$N$27=8,Data!I117&lt;&gt;""),Data!I117,IF(AND(Data!$N$27=9,Data!J117&lt;&gt;""),Data!J117,IF(AND(Data!$N$27=10,Data!K117&lt;&gt;""),Data!K117,""))))))))))</f>
        <v/>
      </c>
      <c r="N121">
        <f t="shared" si="26"/>
        <v>5327</v>
      </c>
      <c r="O121" t="str">
        <f t="shared" si="27"/>
        <v/>
      </c>
      <c r="P121" t="str">
        <f t="shared" si="28"/>
        <v/>
      </c>
      <c r="Q121">
        <f t="shared" si="23"/>
        <v>3990.030303030303</v>
      </c>
      <c r="R121" t="str">
        <f t="shared" si="24"/>
        <v/>
      </c>
      <c r="S121" t="str">
        <f t="shared" si="25"/>
        <v/>
      </c>
    </row>
    <row r="122" spans="2:19" x14ac:dyDescent="0.15">
      <c r="B122" s="38" t="str">
        <f>IF(AND(Data!$N$22=1,Data!B118&lt;&gt;""),Data!B118,IF(AND(Data!$N$22=2,Data!C118&lt;&gt;""),Data!C118,IF(AND(Data!$N$22=3,Data!D118&lt;&gt;""),Data!D118,IF(AND(Data!$N$22=4,Data!E118&lt;&gt;""),Data!E118,IF(AND(Data!$N$22=5,Data!F118&lt;&gt;""),Data!F118,IF(AND(Data!$N$22=6,Data!G118&lt;&gt;""),Data!G118,IF(AND(Data!$N$22=7,Data!H118&lt;&gt;""),Data!H118,IF(AND(Data!$N$22=8,Data!I118&lt;&gt;""),Data!I118,IF(AND(Data!$N$22=9,Data!J118&lt;&gt;""),Data!J118,IF(AND(Data!$N$22=10,Data!K118&lt;&gt;""),Data!K118,""))))))))))</f>
        <v/>
      </c>
      <c r="C122" s="38" t="str">
        <f>IF(AND(Data!$N$27=1,Data!B118&lt;&gt;""),Data!B118,IF(AND(Data!$N$27=2,Data!C118&lt;&gt;""),Data!C118,IF(AND(Data!$N$27=3,Data!D118&lt;&gt;""),Data!D118,IF(AND(Data!$N$27=4,Data!E118&lt;&gt;""),Data!E118,IF(AND(Data!$N$27=5,Data!F118&lt;&gt;""),Data!F118,IF(AND(Data!$N$27=6,Data!G118&lt;&gt;""),Data!G118,IF(AND(Data!$N$27=7,Data!H118&lt;&gt;""),Data!H118,IF(AND(Data!$N$27=8,Data!I118&lt;&gt;""),Data!I118,IF(AND(Data!$N$27=9,Data!J118&lt;&gt;""),Data!J118,IF(AND(Data!$N$27=10,Data!K118&lt;&gt;""),Data!K118,""))))))))))</f>
        <v/>
      </c>
      <c r="N122" t="str">
        <f t="shared" si="26"/>
        <v/>
      </c>
      <c r="O122" t="str">
        <f t="shared" si="27"/>
        <v/>
      </c>
      <c r="P122">
        <f t="shared" si="28"/>
        <v>5403</v>
      </c>
      <c r="Q122" t="str">
        <f t="shared" si="23"/>
        <v/>
      </c>
      <c r="R122" t="str">
        <f t="shared" si="24"/>
        <v/>
      </c>
      <c r="S122">
        <f t="shared" si="25"/>
        <v>4314.1111111111113</v>
      </c>
    </row>
    <row r="123" spans="2:19" x14ac:dyDescent="0.15">
      <c r="B123" s="38" t="str">
        <f>IF(AND(Data!$N$22=1,Data!B119&lt;&gt;""),Data!B119,IF(AND(Data!$N$22=2,Data!C119&lt;&gt;""),Data!C119,IF(AND(Data!$N$22=3,Data!D119&lt;&gt;""),Data!D119,IF(AND(Data!$N$22=4,Data!E119&lt;&gt;""),Data!E119,IF(AND(Data!$N$22=5,Data!F119&lt;&gt;""),Data!F119,IF(AND(Data!$N$22=6,Data!G119&lt;&gt;""),Data!G119,IF(AND(Data!$N$22=7,Data!H119&lt;&gt;""),Data!H119,IF(AND(Data!$N$22=8,Data!I119&lt;&gt;""),Data!I119,IF(AND(Data!$N$22=9,Data!J119&lt;&gt;""),Data!J119,IF(AND(Data!$N$22=10,Data!K119&lt;&gt;""),Data!K119,""))))))))))</f>
        <v/>
      </c>
      <c r="C123" s="38" t="str">
        <f>IF(AND(Data!$N$27=1,Data!B119&lt;&gt;""),Data!B119,IF(AND(Data!$N$27=2,Data!C119&lt;&gt;""),Data!C119,IF(AND(Data!$N$27=3,Data!D119&lt;&gt;""),Data!D119,IF(AND(Data!$N$27=4,Data!E119&lt;&gt;""),Data!E119,IF(AND(Data!$N$27=5,Data!F119&lt;&gt;""),Data!F119,IF(AND(Data!$N$27=6,Data!G119&lt;&gt;""),Data!G119,IF(AND(Data!$N$27=7,Data!H119&lt;&gt;""),Data!H119,IF(AND(Data!$N$27=8,Data!I119&lt;&gt;""),Data!I119,IF(AND(Data!$N$27=9,Data!J119&lt;&gt;""),Data!J119,IF(AND(Data!$N$27=10,Data!K119&lt;&gt;""),Data!K119,""))))))))))</f>
        <v/>
      </c>
      <c r="N123" t="str">
        <f t="shared" si="26"/>
        <v/>
      </c>
      <c r="O123" t="str">
        <f t="shared" si="27"/>
        <v/>
      </c>
      <c r="P123" t="str">
        <f t="shared" si="28"/>
        <v/>
      </c>
      <c r="Q123" t="str">
        <f t="shared" si="23"/>
        <v/>
      </c>
      <c r="R123" t="str">
        <f t="shared" si="24"/>
        <v/>
      </c>
      <c r="S123" t="str">
        <f t="shared" si="25"/>
        <v/>
      </c>
    </row>
    <row r="124" spans="2:19" x14ac:dyDescent="0.15">
      <c r="B124" s="38" t="str">
        <f>IF(AND(Data!$N$22=1,Data!B120&lt;&gt;""),Data!B120,IF(AND(Data!$N$22=2,Data!C120&lt;&gt;""),Data!C120,IF(AND(Data!$N$22=3,Data!D120&lt;&gt;""),Data!D120,IF(AND(Data!$N$22=4,Data!E120&lt;&gt;""),Data!E120,IF(AND(Data!$N$22=5,Data!F120&lt;&gt;""),Data!F120,IF(AND(Data!$N$22=6,Data!G120&lt;&gt;""),Data!G120,IF(AND(Data!$N$22=7,Data!H120&lt;&gt;""),Data!H120,IF(AND(Data!$N$22=8,Data!I120&lt;&gt;""),Data!I120,IF(AND(Data!$N$22=9,Data!J120&lt;&gt;""),Data!J120,IF(AND(Data!$N$22=10,Data!K120&lt;&gt;""),Data!K120,""))))))))))</f>
        <v/>
      </c>
      <c r="C124" s="38" t="str">
        <f>IF(AND(Data!$N$27=1,Data!B120&lt;&gt;""),Data!B120,IF(AND(Data!$N$27=2,Data!C120&lt;&gt;""),Data!C120,IF(AND(Data!$N$27=3,Data!D120&lt;&gt;""),Data!D120,IF(AND(Data!$N$27=4,Data!E120&lt;&gt;""),Data!E120,IF(AND(Data!$N$27=5,Data!F120&lt;&gt;""),Data!F120,IF(AND(Data!$N$27=6,Data!G120&lt;&gt;""),Data!G120,IF(AND(Data!$N$27=7,Data!H120&lt;&gt;""),Data!H120,IF(AND(Data!$N$27=8,Data!I120&lt;&gt;""),Data!I120,IF(AND(Data!$N$27=9,Data!J120&lt;&gt;""),Data!J120,IF(AND(Data!$N$27=10,Data!K120&lt;&gt;""),Data!K120,""))))))))))</f>
        <v/>
      </c>
      <c r="N124" t="str">
        <f t="shared" si="26"/>
        <v/>
      </c>
      <c r="O124" t="str">
        <f t="shared" si="27"/>
        <v/>
      </c>
      <c r="P124" t="str">
        <f t="shared" si="28"/>
        <v/>
      </c>
      <c r="Q124" t="str">
        <f t="shared" si="23"/>
        <v/>
      </c>
      <c r="R124" t="str">
        <f t="shared" si="24"/>
        <v/>
      </c>
      <c r="S124" t="str">
        <f t="shared" si="25"/>
        <v/>
      </c>
    </row>
    <row r="125" spans="2:19" x14ac:dyDescent="0.15">
      <c r="B125" s="38" t="str">
        <f>IF(AND(Data!$N$22=1,Data!B121&lt;&gt;""),Data!B121,IF(AND(Data!$N$22=2,Data!C121&lt;&gt;""),Data!C121,IF(AND(Data!$N$22=3,Data!D121&lt;&gt;""),Data!D121,IF(AND(Data!$N$22=4,Data!E121&lt;&gt;""),Data!E121,IF(AND(Data!$N$22=5,Data!F121&lt;&gt;""),Data!F121,IF(AND(Data!$N$22=6,Data!G121&lt;&gt;""),Data!G121,IF(AND(Data!$N$22=7,Data!H121&lt;&gt;""),Data!H121,IF(AND(Data!$N$22=8,Data!I121&lt;&gt;""),Data!I121,IF(AND(Data!$N$22=9,Data!J121&lt;&gt;""),Data!J121,IF(AND(Data!$N$22=10,Data!K121&lt;&gt;""),Data!K121,""))))))))))</f>
        <v/>
      </c>
      <c r="C125" s="38" t="str">
        <f>IF(AND(Data!$N$27=1,Data!B121&lt;&gt;""),Data!B121,IF(AND(Data!$N$27=2,Data!C121&lt;&gt;""),Data!C121,IF(AND(Data!$N$27=3,Data!D121&lt;&gt;""),Data!D121,IF(AND(Data!$N$27=4,Data!E121&lt;&gt;""),Data!E121,IF(AND(Data!$N$27=5,Data!F121&lt;&gt;""),Data!F121,IF(AND(Data!$N$27=6,Data!G121&lt;&gt;""),Data!G121,IF(AND(Data!$N$27=7,Data!H121&lt;&gt;""),Data!H121,IF(AND(Data!$N$27=8,Data!I121&lt;&gt;""),Data!I121,IF(AND(Data!$N$27=9,Data!J121&lt;&gt;""),Data!J121,IF(AND(Data!$N$27=10,Data!K121&lt;&gt;""),Data!K121,""))))))))))</f>
        <v/>
      </c>
      <c r="N125" t="str">
        <f t="shared" si="26"/>
        <v/>
      </c>
      <c r="O125" t="str">
        <f t="shared" si="27"/>
        <v/>
      </c>
      <c r="P125" t="str">
        <f t="shared" si="28"/>
        <v/>
      </c>
      <c r="Q125" t="str">
        <f t="shared" si="23"/>
        <v/>
      </c>
      <c r="R125" t="str">
        <f t="shared" si="24"/>
        <v/>
      </c>
      <c r="S125" t="str">
        <f t="shared" si="25"/>
        <v/>
      </c>
    </row>
    <row r="126" spans="2:19" x14ac:dyDescent="0.15">
      <c r="B126" s="38" t="str">
        <f>IF(AND(Data!$N$22=1,Data!B122&lt;&gt;""),Data!B122,IF(AND(Data!$N$22=2,Data!C122&lt;&gt;""),Data!C122,IF(AND(Data!$N$22=3,Data!D122&lt;&gt;""),Data!D122,IF(AND(Data!$N$22=4,Data!E122&lt;&gt;""),Data!E122,IF(AND(Data!$N$22=5,Data!F122&lt;&gt;""),Data!F122,IF(AND(Data!$N$22=6,Data!G122&lt;&gt;""),Data!G122,IF(AND(Data!$N$22=7,Data!H122&lt;&gt;""),Data!H122,IF(AND(Data!$N$22=8,Data!I122&lt;&gt;""),Data!I122,IF(AND(Data!$N$22=9,Data!J122&lt;&gt;""),Data!J122,IF(AND(Data!$N$22=10,Data!K122&lt;&gt;""),Data!K122,""))))))))))</f>
        <v/>
      </c>
      <c r="C126" s="38" t="str">
        <f>IF(AND(Data!$N$27=1,Data!B122&lt;&gt;""),Data!B122,IF(AND(Data!$N$27=2,Data!C122&lt;&gt;""),Data!C122,IF(AND(Data!$N$27=3,Data!D122&lt;&gt;""),Data!D122,IF(AND(Data!$N$27=4,Data!E122&lt;&gt;""),Data!E122,IF(AND(Data!$N$27=5,Data!F122&lt;&gt;""),Data!F122,IF(AND(Data!$N$27=6,Data!G122&lt;&gt;""),Data!G122,IF(AND(Data!$N$27=7,Data!H122&lt;&gt;""),Data!H122,IF(AND(Data!$N$27=8,Data!I122&lt;&gt;""),Data!I122,IF(AND(Data!$N$27=9,Data!J122&lt;&gt;""),Data!J122,IF(AND(Data!$N$27=10,Data!K122&lt;&gt;""),Data!K122,""))))))))))</f>
        <v/>
      </c>
      <c r="N126" t="str">
        <f t="shared" si="26"/>
        <v/>
      </c>
      <c r="O126" t="str">
        <f t="shared" si="27"/>
        <v/>
      </c>
      <c r="P126" t="str">
        <f t="shared" si="28"/>
        <v/>
      </c>
      <c r="Q126" t="str">
        <f t="shared" ref="Q126:Q157" si="29">IF(N126&lt;&gt;"",AVERAGE($N$14:$N$213),"")</f>
        <v/>
      </c>
      <c r="R126" t="str">
        <f t="shared" ref="R126:R157" si="30">IF(O126&lt;&gt;"",AVERAGE($O$14:$O$213),"")</f>
        <v/>
      </c>
      <c r="S126" t="str">
        <f t="shared" ref="S126:S157" si="31">IF(P126&lt;&gt;"",AVERAGE($P$14:$P$213),"")</f>
        <v/>
      </c>
    </row>
    <row r="127" spans="2:19" x14ac:dyDescent="0.15">
      <c r="B127" s="38" t="str">
        <f>IF(AND(Data!$N$22=1,Data!B123&lt;&gt;""),Data!B123,IF(AND(Data!$N$22=2,Data!C123&lt;&gt;""),Data!C123,IF(AND(Data!$N$22=3,Data!D123&lt;&gt;""),Data!D123,IF(AND(Data!$N$22=4,Data!E123&lt;&gt;""),Data!E123,IF(AND(Data!$N$22=5,Data!F123&lt;&gt;""),Data!F123,IF(AND(Data!$N$22=6,Data!G123&lt;&gt;""),Data!G123,IF(AND(Data!$N$22=7,Data!H123&lt;&gt;""),Data!H123,IF(AND(Data!$N$22=8,Data!I123&lt;&gt;""),Data!I123,IF(AND(Data!$N$22=9,Data!J123&lt;&gt;""),Data!J123,IF(AND(Data!$N$22=10,Data!K123&lt;&gt;""),Data!K123,""))))))))))</f>
        <v/>
      </c>
      <c r="C127" s="38" t="str">
        <f>IF(AND(Data!$N$27=1,Data!B123&lt;&gt;""),Data!B123,IF(AND(Data!$N$27=2,Data!C123&lt;&gt;""),Data!C123,IF(AND(Data!$N$27=3,Data!D123&lt;&gt;""),Data!D123,IF(AND(Data!$N$27=4,Data!E123&lt;&gt;""),Data!E123,IF(AND(Data!$N$27=5,Data!F123&lt;&gt;""),Data!F123,IF(AND(Data!$N$27=6,Data!G123&lt;&gt;""),Data!G123,IF(AND(Data!$N$27=7,Data!H123&lt;&gt;""),Data!H123,IF(AND(Data!$N$27=8,Data!I123&lt;&gt;""),Data!I123,IF(AND(Data!$N$27=9,Data!J123&lt;&gt;""),Data!J123,IF(AND(Data!$N$27=10,Data!K123&lt;&gt;""),Data!K123,""))))))))))</f>
        <v/>
      </c>
      <c r="N127" t="str">
        <f t="shared" si="26"/>
        <v/>
      </c>
      <c r="O127" t="str">
        <f t="shared" si="27"/>
        <v/>
      </c>
      <c r="P127" t="str">
        <f t="shared" si="28"/>
        <v/>
      </c>
      <c r="Q127" t="str">
        <f t="shared" si="29"/>
        <v/>
      </c>
      <c r="R127" t="str">
        <f t="shared" si="30"/>
        <v/>
      </c>
      <c r="S127" t="str">
        <f t="shared" si="31"/>
        <v/>
      </c>
    </row>
    <row r="128" spans="2:19" x14ac:dyDescent="0.15">
      <c r="B128" s="38" t="str">
        <f>IF(AND(Data!$N$22=1,Data!B124&lt;&gt;""),Data!B124,IF(AND(Data!$N$22=2,Data!C124&lt;&gt;""),Data!C124,IF(AND(Data!$N$22=3,Data!D124&lt;&gt;""),Data!D124,IF(AND(Data!$N$22=4,Data!E124&lt;&gt;""),Data!E124,IF(AND(Data!$N$22=5,Data!F124&lt;&gt;""),Data!F124,IF(AND(Data!$N$22=6,Data!G124&lt;&gt;""),Data!G124,IF(AND(Data!$N$22=7,Data!H124&lt;&gt;""),Data!H124,IF(AND(Data!$N$22=8,Data!I124&lt;&gt;""),Data!I124,IF(AND(Data!$N$22=9,Data!J124&lt;&gt;""),Data!J124,IF(AND(Data!$N$22=10,Data!K124&lt;&gt;""),Data!K124,""))))))))))</f>
        <v/>
      </c>
      <c r="C128" s="38" t="str">
        <f>IF(AND(Data!$N$27=1,Data!B124&lt;&gt;""),Data!B124,IF(AND(Data!$N$27=2,Data!C124&lt;&gt;""),Data!C124,IF(AND(Data!$N$27=3,Data!D124&lt;&gt;""),Data!D124,IF(AND(Data!$N$27=4,Data!E124&lt;&gt;""),Data!E124,IF(AND(Data!$N$27=5,Data!F124&lt;&gt;""),Data!F124,IF(AND(Data!$N$27=6,Data!G124&lt;&gt;""),Data!G124,IF(AND(Data!$N$27=7,Data!H124&lt;&gt;""),Data!H124,IF(AND(Data!$N$27=8,Data!I124&lt;&gt;""),Data!I124,IF(AND(Data!$N$27=9,Data!J124&lt;&gt;""),Data!J124,IF(AND(Data!$N$27=10,Data!K124&lt;&gt;""),Data!K124,""))))))))))</f>
        <v/>
      </c>
      <c r="N128" t="str">
        <f t="shared" si="26"/>
        <v/>
      </c>
      <c r="O128" t="str">
        <f t="shared" si="27"/>
        <v/>
      </c>
      <c r="P128" t="str">
        <f t="shared" si="28"/>
        <v/>
      </c>
      <c r="Q128" t="str">
        <f t="shared" si="29"/>
        <v/>
      </c>
      <c r="R128" t="str">
        <f t="shared" si="30"/>
        <v/>
      </c>
      <c r="S128" t="str">
        <f t="shared" si="31"/>
        <v/>
      </c>
    </row>
    <row r="129" spans="2:19" x14ac:dyDescent="0.15">
      <c r="B129" s="38" t="str">
        <f>IF(AND(Data!$N$22=1,Data!B125&lt;&gt;""),Data!B125,IF(AND(Data!$N$22=2,Data!C125&lt;&gt;""),Data!C125,IF(AND(Data!$N$22=3,Data!D125&lt;&gt;""),Data!D125,IF(AND(Data!$N$22=4,Data!E125&lt;&gt;""),Data!E125,IF(AND(Data!$N$22=5,Data!F125&lt;&gt;""),Data!F125,IF(AND(Data!$N$22=6,Data!G125&lt;&gt;""),Data!G125,IF(AND(Data!$N$22=7,Data!H125&lt;&gt;""),Data!H125,IF(AND(Data!$N$22=8,Data!I125&lt;&gt;""),Data!I125,IF(AND(Data!$N$22=9,Data!J125&lt;&gt;""),Data!J125,IF(AND(Data!$N$22=10,Data!K125&lt;&gt;""),Data!K125,""))))))))))</f>
        <v/>
      </c>
      <c r="C129" s="38" t="str">
        <f>IF(AND(Data!$N$27=1,Data!B125&lt;&gt;""),Data!B125,IF(AND(Data!$N$27=2,Data!C125&lt;&gt;""),Data!C125,IF(AND(Data!$N$27=3,Data!D125&lt;&gt;""),Data!D125,IF(AND(Data!$N$27=4,Data!E125&lt;&gt;""),Data!E125,IF(AND(Data!$N$27=5,Data!F125&lt;&gt;""),Data!F125,IF(AND(Data!$N$27=6,Data!G125&lt;&gt;""),Data!G125,IF(AND(Data!$N$27=7,Data!H125&lt;&gt;""),Data!H125,IF(AND(Data!$N$27=8,Data!I125&lt;&gt;""),Data!I125,IF(AND(Data!$N$27=9,Data!J125&lt;&gt;""),Data!J125,IF(AND(Data!$N$27=10,Data!K125&lt;&gt;""),Data!K125,""))))))))))</f>
        <v/>
      </c>
      <c r="N129" t="str">
        <f t="shared" si="26"/>
        <v/>
      </c>
      <c r="O129" t="str">
        <f t="shared" si="27"/>
        <v/>
      </c>
      <c r="P129" t="str">
        <f t="shared" si="28"/>
        <v/>
      </c>
      <c r="Q129" t="str">
        <f t="shared" si="29"/>
        <v/>
      </c>
      <c r="R129" t="str">
        <f t="shared" si="30"/>
        <v/>
      </c>
      <c r="S129" t="str">
        <f t="shared" si="31"/>
        <v/>
      </c>
    </row>
    <row r="130" spans="2:19" x14ac:dyDescent="0.15">
      <c r="B130" s="38" t="str">
        <f>IF(AND(Data!$N$22=1,Data!B126&lt;&gt;""),Data!B126,IF(AND(Data!$N$22=2,Data!C126&lt;&gt;""),Data!C126,IF(AND(Data!$N$22=3,Data!D126&lt;&gt;""),Data!D126,IF(AND(Data!$N$22=4,Data!E126&lt;&gt;""),Data!E126,IF(AND(Data!$N$22=5,Data!F126&lt;&gt;""),Data!F126,IF(AND(Data!$N$22=6,Data!G126&lt;&gt;""),Data!G126,IF(AND(Data!$N$22=7,Data!H126&lt;&gt;""),Data!H126,IF(AND(Data!$N$22=8,Data!I126&lt;&gt;""),Data!I126,IF(AND(Data!$N$22=9,Data!J126&lt;&gt;""),Data!J126,IF(AND(Data!$N$22=10,Data!K126&lt;&gt;""),Data!K126,""))))))))))</f>
        <v/>
      </c>
      <c r="C130" s="38" t="str">
        <f>IF(AND(Data!$N$27=1,Data!B126&lt;&gt;""),Data!B126,IF(AND(Data!$N$27=2,Data!C126&lt;&gt;""),Data!C126,IF(AND(Data!$N$27=3,Data!D126&lt;&gt;""),Data!D126,IF(AND(Data!$N$27=4,Data!E126&lt;&gt;""),Data!E126,IF(AND(Data!$N$27=5,Data!F126&lt;&gt;""),Data!F126,IF(AND(Data!$N$27=6,Data!G126&lt;&gt;""),Data!G126,IF(AND(Data!$N$27=7,Data!H126&lt;&gt;""),Data!H126,IF(AND(Data!$N$27=8,Data!I126&lt;&gt;""),Data!I126,IF(AND(Data!$N$27=9,Data!J126&lt;&gt;""),Data!J126,IF(AND(Data!$N$27=10,Data!K126&lt;&gt;""),Data!K126,""))))))))))</f>
        <v/>
      </c>
      <c r="N130" t="str">
        <f t="shared" si="26"/>
        <v/>
      </c>
      <c r="O130" t="str">
        <f t="shared" si="27"/>
        <v/>
      </c>
      <c r="P130" t="str">
        <f t="shared" si="28"/>
        <v/>
      </c>
      <c r="Q130" t="str">
        <f t="shared" si="29"/>
        <v/>
      </c>
      <c r="R130" t="str">
        <f t="shared" si="30"/>
        <v/>
      </c>
      <c r="S130" t="str">
        <f t="shared" si="31"/>
        <v/>
      </c>
    </row>
    <row r="131" spans="2:19" x14ac:dyDescent="0.15">
      <c r="B131" s="38" t="str">
        <f>IF(AND(Data!$N$22=1,Data!B127&lt;&gt;""),Data!B127,IF(AND(Data!$N$22=2,Data!C127&lt;&gt;""),Data!C127,IF(AND(Data!$N$22=3,Data!D127&lt;&gt;""),Data!D127,IF(AND(Data!$N$22=4,Data!E127&lt;&gt;""),Data!E127,IF(AND(Data!$N$22=5,Data!F127&lt;&gt;""),Data!F127,IF(AND(Data!$N$22=6,Data!G127&lt;&gt;""),Data!G127,IF(AND(Data!$N$22=7,Data!H127&lt;&gt;""),Data!H127,IF(AND(Data!$N$22=8,Data!I127&lt;&gt;""),Data!I127,IF(AND(Data!$N$22=9,Data!J127&lt;&gt;""),Data!J127,IF(AND(Data!$N$22=10,Data!K127&lt;&gt;""),Data!K127,""))))))))))</f>
        <v/>
      </c>
      <c r="C131" s="38" t="str">
        <f>IF(AND(Data!$N$27=1,Data!B127&lt;&gt;""),Data!B127,IF(AND(Data!$N$27=2,Data!C127&lt;&gt;""),Data!C127,IF(AND(Data!$N$27=3,Data!D127&lt;&gt;""),Data!D127,IF(AND(Data!$N$27=4,Data!E127&lt;&gt;""),Data!E127,IF(AND(Data!$N$27=5,Data!F127&lt;&gt;""),Data!F127,IF(AND(Data!$N$27=6,Data!G127&lt;&gt;""),Data!G127,IF(AND(Data!$N$27=7,Data!H127&lt;&gt;""),Data!H127,IF(AND(Data!$N$27=8,Data!I127&lt;&gt;""),Data!I127,IF(AND(Data!$N$27=9,Data!J127&lt;&gt;""),Data!J127,IF(AND(Data!$N$27=10,Data!K127&lt;&gt;""),Data!K127,""))))))))))</f>
        <v/>
      </c>
      <c r="N131" t="str">
        <f t="shared" si="26"/>
        <v/>
      </c>
      <c r="O131" t="str">
        <f t="shared" si="27"/>
        <v/>
      </c>
      <c r="P131" t="str">
        <f t="shared" si="28"/>
        <v/>
      </c>
      <c r="Q131" t="str">
        <f t="shared" si="29"/>
        <v/>
      </c>
      <c r="R131" t="str">
        <f t="shared" si="30"/>
        <v/>
      </c>
      <c r="S131" t="str">
        <f t="shared" si="31"/>
        <v/>
      </c>
    </row>
    <row r="132" spans="2:19" x14ac:dyDescent="0.15">
      <c r="B132" s="38" t="str">
        <f>IF(AND(Data!$N$22=1,Data!B128&lt;&gt;""),Data!B128,IF(AND(Data!$N$22=2,Data!C128&lt;&gt;""),Data!C128,IF(AND(Data!$N$22=3,Data!D128&lt;&gt;""),Data!D128,IF(AND(Data!$N$22=4,Data!E128&lt;&gt;""),Data!E128,IF(AND(Data!$N$22=5,Data!F128&lt;&gt;""),Data!F128,IF(AND(Data!$N$22=6,Data!G128&lt;&gt;""),Data!G128,IF(AND(Data!$N$22=7,Data!H128&lt;&gt;""),Data!H128,IF(AND(Data!$N$22=8,Data!I128&lt;&gt;""),Data!I128,IF(AND(Data!$N$22=9,Data!J128&lt;&gt;""),Data!J128,IF(AND(Data!$N$22=10,Data!K128&lt;&gt;""),Data!K128,""))))))))))</f>
        <v/>
      </c>
      <c r="C132" s="38" t="str">
        <f>IF(AND(Data!$N$27=1,Data!B128&lt;&gt;""),Data!B128,IF(AND(Data!$N$27=2,Data!C128&lt;&gt;""),Data!C128,IF(AND(Data!$N$27=3,Data!D128&lt;&gt;""),Data!D128,IF(AND(Data!$N$27=4,Data!E128&lt;&gt;""),Data!E128,IF(AND(Data!$N$27=5,Data!F128&lt;&gt;""),Data!F128,IF(AND(Data!$N$27=6,Data!G128&lt;&gt;""),Data!G128,IF(AND(Data!$N$27=7,Data!H128&lt;&gt;""),Data!H128,IF(AND(Data!$N$27=8,Data!I128&lt;&gt;""),Data!I128,IF(AND(Data!$N$27=9,Data!J128&lt;&gt;""),Data!J128,IF(AND(Data!$N$27=10,Data!K128&lt;&gt;""),Data!K128,""))))))))))</f>
        <v/>
      </c>
      <c r="N132" t="str">
        <f t="shared" si="26"/>
        <v/>
      </c>
      <c r="O132" t="str">
        <f t="shared" si="27"/>
        <v/>
      </c>
      <c r="P132" t="str">
        <f t="shared" si="28"/>
        <v/>
      </c>
      <c r="Q132" t="str">
        <f t="shared" si="29"/>
        <v/>
      </c>
      <c r="R132" t="str">
        <f t="shared" si="30"/>
        <v/>
      </c>
      <c r="S132" t="str">
        <f t="shared" si="31"/>
        <v/>
      </c>
    </row>
    <row r="133" spans="2:19" x14ac:dyDescent="0.15">
      <c r="B133" s="38" t="str">
        <f>IF(AND(Data!$N$22=1,Data!B129&lt;&gt;""),Data!B129,IF(AND(Data!$N$22=2,Data!C129&lt;&gt;""),Data!C129,IF(AND(Data!$N$22=3,Data!D129&lt;&gt;""),Data!D129,IF(AND(Data!$N$22=4,Data!E129&lt;&gt;""),Data!E129,IF(AND(Data!$N$22=5,Data!F129&lt;&gt;""),Data!F129,IF(AND(Data!$N$22=6,Data!G129&lt;&gt;""),Data!G129,IF(AND(Data!$N$22=7,Data!H129&lt;&gt;""),Data!H129,IF(AND(Data!$N$22=8,Data!I129&lt;&gt;""),Data!I129,IF(AND(Data!$N$22=9,Data!J129&lt;&gt;""),Data!J129,IF(AND(Data!$N$22=10,Data!K129&lt;&gt;""),Data!K129,""))))))))))</f>
        <v/>
      </c>
      <c r="C133" s="38" t="str">
        <f>IF(AND(Data!$N$27=1,Data!B129&lt;&gt;""),Data!B129,IF(AND(Data!$N$27=2,Data!C129&lt;&gt;""),Data!C129,IF(AND(Data!$N$27=3,Data!D129&lt;&gt;""),Data!D129,IF(AND(Data!$N$27=4,Data!E129&lt;&gt;""),Data!E129,IF(AND(Data!$N$27=5,Data!F129&lt;&gt;""),Data!F129,IF(AND(Data!$N$27=6,Data!G129&lt;&gt;""),Data!G129,IF(AND(Data!$N$27=7,Data!H129&lt;&gt;""),Data!H129,IF(AND(Data!$N$27=8,Data!I129&lt;&gt;""),Data!I129,IF(AND(Data!$N$27=9,Data!J129&lt;&gt;""),Data!J129,IF(AND(Data!$N$27=10,Data!K129&lt;&gt;""),Data!K129,""))))))))))</f>
        <v/>
      </c>
      <c r="N133" t="str">
        <f t="shared" si="26"/>
        <v/>
      </c>
      <c r="O133" t="str">
        <f t="shared" si="27"/>
        <v/>
      </c>
      <c r="P133" t="str">
        <f t="shared" si="28"/>
        <v/>
      </c>
      <c r="Q133" t="str">
        <f t="shared" si="29"/>
        <v/>
      </c>
      <c r="R133" t="str">
        <f t="shared" si="30"/>
        <v/>
      </c>
      <c r="S133" t="str">
        <f t="shared" si="31"/>
        <v/>
      </c>
    </row>
    <row r="134" spans="2:19" x14ac:dyDescent="0.15">
      <c r="B134" s="38" t="str">
        <f>IF(AND(Data!$N$22=1,Data!B130&lt;&gt;""),Data!B130,IF(AND(Data!$N$22=2,Data!C130&lt;&gt;""),Data!C130,IF(AND(Data!$N$22=3,Data!D130&lt;&gt;""),Data!D130,IF(AND(Data!$N$22=4,Data!E130&lt;&gt;""),Data!E130,IF(AND(Data!$N$22=5,Data!F130&lt;&gt;""),Data!F130,IF(AND(Data!$N$22=6,Data!G130&lt;&gt;""),Data!G130,IF(AND(Data!$N$22=7,Data!H130&lt;&gt;""),Data!H130,IF(AND(Data!$N$22=8,Data!I130&lt;&gt;""),Data!I130,IF(AND(Data!$N$22=9,Data!J130&lt;&gt;""),Data!J130,IF(AND(Data!$N$22=10,Data!K130&lt;&gt;""),Data!K130,""))))))))))</f>
        <v/>
      </c>
      <c r="C134" s="38" t="str">
        <f>IF(AND(Data!$N$27=1,Data!B130&lt;&gt;""),Data!B130,IF(AND(Data!$N$27=2,Data!C130&lt;&gt;""),Data!C130,IF(AND(Data!$N$27=3,Data!D130&lt;&gt;""),Data!D130,IF(AND(Data!$N$27=4,Data!E130&lt;&gt;""),Data!E130,IF(AND(Data!$N$27=5,Data!F130&lt;&gt;""),Data!F130,IF(AND(Data!$N$27=6,Data!G130&lt;&gt;""),Data!G130,IF(AND(Data!$N$27=7,Data!H130&lt;&gt;""),Data!H130,IF(AND(Data!$N$27=8,Data!I130&lt;&gt;""),Data!I130,IF(AND(Data!$N$27=9,Data!J130&lt;&gt;""),Data!J130,IF(AND(Data!$N$27=10,Data!K130&lt;&gt;""),Data!K130,""))))))))))</f>
        <v/>
      </c>
      <c r="N134" t="str">
        <f t="shared" si="26"/>
        <v/>
      </c>
      <c r="O134" t="str">
        <f t="shared" si="27"/>
        <v/>
      </c>
      <c r="P134" t="str">
        <f t="shared" si="28"/>
        <v/>
      </c>
      <c r="Q134" t="str">
        <f t="shared" si="29"/>
        <v/>
      </c>
      <c r="R134" t="str">
        <f t="shared" si="30"/>
        <v/>
      </c>
      <c r="S134" t="str">
        <f t="shared" si="31"/>
        <v/>
      </c>
    </row>
    <row r="135" spans="2:19" x14ac:dyDescent="0.15">
      <c r="B135" s="38" t="str">
        <f>IF(AND(Data!$N$22=1,Data!B131&lt;&gt;""),Data!B131,IF(AND(Data!$N$22=2,Data!C131&lt;&gt;""),Data!C131,IF(AND(Data!$N$22=3,Data!D131&lt;&gt;""),Data!D131,IF(AND(Data!$N$22=4,Data!E131&lt;&gt;""),Data!E131,IF(AND(Data!$N$22=5,Data!F131&lt;&gt;""),Data!F131,IF(AND(Data!$N$22=6,Data!G131&lt;&gt;""),Data!G131,IF(AND(Data!$N$22=7,Data!H131&lt;&gt;""),Data!H131,IF(AND(Data!$N$22=8,Data!I131&lt;&gt;""),Data!I131,IF(AND(Data!$N$22=9,Data!J131&lt;&gt;""),Data!J131,IF(AND(Data!$N$22=10,Data!K131&lt;&gt;""),Data!K131,""))))))))))</f>
        <v/>
      </c>
      <c r="C135" s="38" t="str">
        <f>IF(AND(Data!$N$27=1,Data!B131&lt;&gt;""),Data!B131,IF(AND(Data!$N$27=2,Data!C131&lt;&gt;""),Data!C131,IF(AND(Data!$N$27=3,Data!D131&lt;&gt;""),Data!D131,IF(AND(Data!$N$27=4,Data!E131&lt;&gt;""),Data!E131,IF(AND(Data!$N$27=5,Data!F131&lt;&gt;""),Data!F131,IF(AND(Data!$N$27=6,Data!G131&lt;&gt;""),Data!G131,IF(AND(Data!$N$27=7,Data!H131&lt;&gt;""),Data!H131,IF(AND(Data!$N$27=8,Data!I131&lt;&gt;""),Data!I131,IF(AND(Data!$N$27=9,Data!J131&lt;&gt;""),Data!J131,IF(AND(Data!$N$27=10,Data!K131&lt;&gt;""),Data!K131,""))))))))))</f>
        <v/>
      </c>
      <c r="N135" t="str">
        <f t="shared" si="26"/>
        <v/>
      </c>
      <c r="O135" t="str">
        <f t="shared" si="27"/>
        <v/>
      </c>
      <c r="P135" t="str">
        <f t="shared" si="28"/>
        <v/>
      </c>
      <c r="Q135" t="str">
        <f t="shared" si="29"/>
        <v/>
      </c>
      <c r="R135" t="str">
        <f t="shared" si="30"/>
        <v/>
      </c>
      <c r="S135" t="str">
        <f t="shared" si="31"/>
        <v/>
      </c>
    </row>
    <row r="136" spans="2:19" x14ac:dyDescent="0.15">
      <c r="B136" s="38" t="str">
        <f>IF(AND(Data!$N$22=1,Data!B132&lt;&gt;""),Data!B132,IF(AND(Data!$N$22=2,Data!C132&lt;&gt;""),Data!C132,IF(AND(Data!$N$22=3,Data!D132&lt;&gt;""),Data!D132,IF(AND(Data!$N$22=4,Data!E132&lt;&gt;""),Data!E132,IF(AND(Data!$N$22=5,Data!F132&lt;&gt;""),Data!F132,IF(AND(Data!$N$22=6,Data!G132&lt;&gt;""),Data!G132,IF(AND(Data!$N$22=7,Data!H132&lt;&gt;""),Data!H132,IF(AND(Data!$N$22=8,Data!I132&lt;&gt;""),Data!I132,IF(AND(Data!$N$22=9,Data!J132&lt;&gt;""),Data!J132,IF(AND(Data!$N$22=10,Data!K132&lt;&gt;""),Data!K132,""))))))))))</f>
        <v/>
      </c>
      <c r="C136" s="38" t="str">
        <f>IF(AND(Data!$N$27=1,Data!B132&lt;&gt;""),Data!B132,IF(AND(Data!$N$27=2,Data!C132&lt;&gt;""),Data!C132,IF(AND(Data!$N$27=3,Data!D132&lt;&gt;""),Data!D132,IF(AND(Data!$N$27=4,Data!E132&lt;&gt;""),Data!E132,IF(AND(Data!$N$27=5,Data!F132&lt;&gt;""),Data!F132,IF(AND(Data!$N$27=6,Data!G132&lt;&gt;""),Data!G132,IF(AND(Data!$N$27=7,Data!H132&lt;&gt;""),Data!H132,IF(AND(Data!$N$27=8,Data!I132&lt;&gt;""),Data!I132,IF(AND(Data!$N$27=9,Data!J132&lt;&gt;""),Data!J132,IF(AND(Data!$N$27=10,Data!K132&lt;&gt;""),Data!K132,""))))))))))</f>
        <v/>
      </c>
      <c r="N136" t="str">
        <f t="shared" si="26"/>
        <v/>
      </c>
      <c r="O136" t="str">
        <f t="shared" si="27"/>
        <v/>
      </c>
      <c r="P136" t="str">
        <f t="shared" si="28"/>
        <v/>
      </c>
      <c r="Q136" t="str">
        <f t="shared" si="29"/>
        <v/>
      </c>
      <c r="R136" t="str">
        <f t="shared" si="30"/>
        <v/>
      </c>
      <c r="S136" t="str">
        <f t="shared" si="31"/>
        <v/>
      </c>
    </row>
    <row r="137" spans="2:19" x14ac:dyDescent="0.15">
      <c r="B137" s="38" t="str">
        <f>IF(AND(Data!$N$22=1,Data!B133&lt;&gt;""),Data!B133,IF(AND(Data!$N$22=2,Data!C133&lt;&gt;""),Data!C133,IF(AND(Data!$N$22=3,Data!D133&lt;&gt;""),Data!D133,IF(AND(Data!$N$22=4,Data!E133&lt;&gt;""),Data!E133,IF(AND(Data!$N$22=5,Data!F133&lt;&gt;""),Data!F133,IF(AND(Data!$N$22=6,Data!G133&lt;&gt;""),Data!G133,IF(AND(Data!$N$22=7,Data!H133&lt;&gt;""),Data!H133,IF(AND(Data!$N$22=8,Data!I133&lt;&gt;""),Data!I133,IF(AND(Data!$N$22=9,Data!J133&lt;&gt;""),Data!J133,IF(AND(Data!$N$22=10,Data!K133&lt;&gt;""),Data!K133,""))))))))))</f>
        <v/>
      </c>
      <c r="C137" s="38" t="str">
        <f>IF(AND(Data!$N$27=1,Data!B133&lt;&gt;""),Data!B133,IF(AND(Data!$N$27=2,Data!C133&lt;&gt;""),Data!C133,IF(AND(Data!$N$27=3,Data!D133&lt;&gt;""),Data!D133,IF(AND(Data!$N$27=4,Data!E133&lt;&gt;""),Data!E133,IF(AND(Data!$N$27=5,Data!F133&lt;&gt;""),Data!F133,IF(AND(Data!$N$27=6,Data!G133&lt;&gt;""),Data!G133,IF(AND(Data!$N$27=7,Data!H133&lt;&gt;""),Data!H133,IF(AND(Data!$N$27=8,Data!I133&lt;&gt;""),Data!I133,IF(AND(Data!$N$27=9,Data!J133&lt;&gt;""),Data!J133,IF(AND(Data!$N$27=10,Data!K133&lt;&gt;""),Data!K133,""))))))))))</f>
        <v/>
      </c>
      <c r="N137" t="str">
        <f t="shared" si="26"/>
        <v/>
      </c>
      <c r="O137" t="str">
        <f t="shared" si="27"/>
        <v/>
      </c>
      <c r="P137" t="str">
        <f t="shared" si="28"/>
        <v/>
      </c>
      <c r="Q137" t="str">
        <f t="shared" si="29"/>
        <v/>
      </c>
      <c r="R137" t="str">
        <f t="shared" si="30"/>
        <v/>
      </c>
      <c r="S137" t="str">
        <f t="shared" si="31"/>
        <v/>
      </c>
    </row>
    <row r="138" spans="2:19" x14ac:dyDescent="0.15">
      <c r="B138" s="38" t="str">
        <f>IF(AND(Data!$N$22=1,Data!B134&lt;&gt;""),Data!B134,IF(AND(Data!$N$22=2,Data!C134&lt;&gt;""),Data!C134,IF(AND(Data!$N$22=3,Data!D134&lt;&gt;""),Data!D134,IF(AND(Data!$N$22=4,Data!E134&lt;&gt;""),Data!E134,IF(AND(Data!$N$22=5,Data!F134&lt;&gt;""),Data!F134,IF(AND(Data!$N$22=6,Data!G134&lt;&gt;""),Data!G134,IF(AND(Data!$N$22=7,Data!H134&lt;&gt;""),Data!H134,IF(AND(Data!$N$22=8,Data!I134&lt;&gt;""),Data!I134,IF(AND(Data!$N$22=9,Data!J134&lt;&gt;""),Data!J134,IF(AND(Data!$N$22=10,Data!K134&lt;&gt;""),Data!K134,""))))))))))</f>
        <v/>
      </c>
      <c r="C138" s="38" t="str">
        <f>IF(AND(Data!$N$27=1,Data!B134&lt;&gt;""),Data!B134,IF(AND(Data!$N$27=2,Data!C134&lt;&gt;""),Data!C134,IF(AND(Data!$N$27=3,Data!D134&lt;&gt;""),Data!D134,IF(AND(Data!$N$27=4,Data!E134&lt;&gt;""),Data!E134,IF(AND(Data!$N$27=5,Data!F134&lt;&gt;""),Data!F134,IF(AND(Data!$N$27=6,Data!G134&lt;&gt;""),Data!G134,IF(AND(Data!$N$27=7,Data!H134&lt;&gt;""),Data!H134,IF(AND(Data!$N$27=8,Data!I134&lt;&gt;""),Data!I134,IF(AND(Data!$N$27=9,Data!J134&lt;&gt;""),Data!J134,IF(AND(Data!$N$27=10,Data!K134&lt;&gt;""),Data!K134,""))))))))))</f>
        <v/>
      </c>
      <c r="N138" t="str">
        <f t="shared" si="26"/>
        <v/>
      </c>
      <c r="O138" t="str">
        <f t="shared" si="27"/>
        <v/>
      </c>
      <c r="P138" t="str">
        <f t="shared" si="28"/>
        <v/>
      </c>
      <c r="Q138" t="str">
        <f t="shared" si="29"/>
        <v/>
      </c>
      <c r="R138" t="str">
        <f t="shared" si="30"/>
        <v/>
      </c>
      <c r="S138" t="str">
        <f t="shared" si="31"/>
        <v/>
      </c>
    </row>
    <row r="139" spans="2:19" x14ac:dyDescent="0.15">
      <c r="B139" s="38" t="str">
        <f>IF(AND(Data!$N$22=1,Data!B135&lt;&gt;""),Data!B135,IF(AND(Data!$N$22=2,Data!C135&lt;&gt;""),Data!C135,IF(AND(Data!$N$22=3,Data!D135&lt;&gt;""),Data!D135,IF(AND(Data!$N$22=4,Data!E135&lt;&gt;""),Data!E135,IF(AND(Data!$N$22=5,Data!F135&lt;&gt;""),Data!F135,IF(AND(Data!$N$22=6,Data!G135&lt;&gt;""),Data!G135,IF(AND(Data!$N$22=7,Data!H135&lt;&gt;""),Data!H135,IF(AND(Data!$N$22=8,Data!I135&lt;&gt;""),Data!I135,IF(AND(Data!$N$22=9,Data!J135&lt;&gt;""),Data!J135,IF(AND(Data!$N$22=10,Data!K135&lt;&gt;""),Data!K135,""))))))))))</f>
        <v/>
      </c>
      <c r="C139" s="38" t="str">
        <f>IF(AND(Data!$N$27=1,Data!B135&lt;&gt;""),Data!B135,IF(AND(Data!$N$27=2,Data!C135&lt;&gt;""),Data!C135,IF(AND(Data!$N$27=3,Data!D135&lt;&gt;""),Data!D135,IF(AND(Data!$N$27=4,Data!E135&lt;&gt;""),Data!E135,IF(AND(Data!$N$27=5,Data!F135&lt;&gt;""),Data!F135,IF(AND(Data!$N$27=6,Data!G135&lt;&gt;""),Data!G135,IF(AND(Data!$N$27=7,Data!H135&lt;&gt;""),Data!H135,IF(AND(Data!$N$27=8,Data!I135&lt;&gt;""),Data!I135,IF(AND(Data!$N$27=9,Data!J135&lt;&gt;""),Data!J135,IF(AND(Data!$N$27=10,Data!K135&lt;&gt;""),Data!K135,""))))))))))</f>
        <v/>
      </c>
      <c r="N139" t="str">
        <f t="shared" si="26"/>
        <v/>
      </c>
      <c r="O139" t="str">
        <f t="shared" si="27"/>
        <v/>
      </c>
      <c r="P139" t="str">
        <f t="shared" si="28"/>
        <v/>
      </c>
      <c r="Q139" t="str">
        <f t="shared" si="29"/>
        <v/>
      </c>
      <c r="R139" t="str">
        <f t="shared" si="30"/>
        <v/>
      </c>
      <c r="S139" t="str">
        <f t="shared" si="31"/>
        <v/>
      </c>
    </row>
    <row r="140" spans="2:19" x14ac:dyDescent="0.15">
      <c r="B140" s="38" t="str">
        <f>IF(AND(Data!$N$22=1,Data!B136&lt;&gt;""),Data!B136,IF(AND(Data!$N$22=2,Data!C136&lt;&gt;""),Data!C136,IF(AND(Data!$N$22=3,Data!D136&lt;&gt;""),Data!D136,IF(AND(Data!$N$22=4,Data!E136&lt;&gt;""),Data!E136,IF(AND(Data!$N$22=5,Data!F136&lt;&gt;""),Data!F136,IF(AND(Data!$N$22=6,Data!G136&lt;&gt;""),Data!G136,IF(AND(Data!$N$22=7,Data!H136&lt;&gt;""),Data!H136,IF(AND(Data!$N$22=8,Data!I136&lt;&gt;""),Data!I136,IF(AND(Data!$N$22=9,Data!J136&lt;&gt;""),Data!J136,IF(AND(Data!$N$22=10,Data!K136&lt;&gt;""),Data!K136,""))))))))))</f>
        <v/>
      </c>
      <c r="C140" s="38" t="str">
        <f>IF(AND(Data!$N$27=1,Data!B136&lt;&gt;""),Data!B136,IF(AND(Data!$N$27=2,Data!C136&lt;&gt;""),Data!C136,IF(AND(Data!$N$27=3,Data!D136&lt;&gt;""),Data!D136,IF(AND(Data!$N$27=4,Data!E136&lt;&gt;""),Data!E136,IF(AND(Data!$N$27=5,Data!F136&lt;&gt;""),Data!F136,IF(AND(Data!$N$27=6,Data!G136&lt;&gt;""),Data!G136,IF(AND(Data!$N$27=7,Data!H136&lt;&gt;""),Data!H136,IF(AND(Data!$N$27=8,Data!I136&lt;&gt;""),Data!I136,IF(AND(Data!$N$27=9,Data!J136&lt;&gt;""),Data!J136,IF(AND(Data!$N$27=10,Data!K136&lt;&gt;""),Data!K136,""))))))))))</f>
        <v/>
      </c>
      <c r="N140" t="str">
        <f t="shared" si="26"/>
        <v/>
      </c>
      <c r="O140" t="str">
        <f t="shared" si="27"/>
        <v/>
      </c>
      <c r="P140" t="str">
        <f t="shared" si="28"/>
        <v/>
      </c>
      <c r="Q140" t="str">
        <f t="shared" si="29"/>
        <v/>
      </c>
      <c r="R140" t="str">
        <f t="shared" si="30"/>
        <v/>
      </c>
      <c r="S140" t="str">
        <f t="shared" si="31"/>
        <v/>
      </c>
    </row>
    <row r="141" spans="2:19" x14ac:dyDescent="0.15">
      <c r="B141" s="38" t="str">
        <f>IF(AND(Data!$N$22=1,Data!B137&lt;&gt;""),Data!B137,IF(AND(Data!$N$22=2,Data!C137&lt;&gt;""),Data!C137,IF(AND(Data!$N$22=3,Data!D137&lt;&gt;""),Data!D137,IF(AND(Data!$N$22=4,Data!E137&lt;&gt;""),Data!E137,IF(AND(Data!$N$22=5,Data!F137&lt;&gt;""),Data!F137,IF(AND(Data!$N$22=6,Data!G137&lt;&gt;""),Data!G137,IF(AND(Data!$N$22=7,Data!H137&lt;&gt;""),Data!H137,IF(AND(Data!$N$22=8,Data!I137&lt;&gt;""),Data!I137,IF(AND(Data!$N$22=9,Data!J137&lt;&gt;""),Data!J137,IF(AND(Data!$N$22=10,Data!K137&lt;&gt;""),Data!K137,""))))))))))</f>
        <v/>
      </c>
      <c r="C141" s="38" t="str">
        <f>IF(AND(Data!$N$27=1,Data!B137&lt;&gt;""),Data!B137,IF(AND(Data!$N$27=2,Data!C137&lt;&gt;""),Data!C137,IF(AND(Data!$N$27=3,Data!D137&lt;&gt;""),Data!D137,IF(AND(Data!$N$27=4,Data!E137&lt;&gt;""),Data!E137,IF(AND(Data!$N$27=5,Data!F137&lt;&gt;""),Data!F137,IF(AND(Data!$N$27=6,Data!G137&lt;&gt;""),Data!G137,IF(AND(Data!$N$27=7,Data!H137&lt;&gt;""),Data!H137,IF(AND(Data!$N$27=8,Data!I137&lt;&gt;""),Data!I137,IF(AND(Data!$N$27=9,Data!J137&lt;&gt;""),Data!J137,IF(AND(Data!$N$27=10,Data!K137&lt;&gt;""),Data!K137,""))))))))))</f>
        <v/>
      </c>
      <c r="N141" t="str">
        <f t="shared" si="26"/>
        <v/>
      </c>
      <c r="O141" t="str">
        <f t="shared" si="27"/>
        <v/>
      </c>
      <c r="P141" t="str">
        <f t="shared" si="28"/>
        <v/>
      </c>
      <c r="Q141" t="str">
        <f t="shared" si="29"/>
        <v/>
      </c>
      <c r="R141" t="str">
        <f t="shared" si="30"/>
        <v/>
      </c>
      <c r="S141" t="str">
        <f t="shared" si="31"/>
        <v/>
      </c>
    </row>
    <row r="142" spans="2:19" x14ac:dyDescent="0.15">
      <c r="B142" s="38" t="str">
        <f>IF(AND(Data!$N$22=1,Data!B138&lt;&gt;""),Data!B138,IF(AND(Data!$N$22=2,Data!C138&lt;&gt;""),Data!C138,IF(AND(Data!$N$22=3,Data!D138&lt;&gt;""),Data!D138,IF(AND(Data!$N$22=4,Data!E138&lt;&gt;""),Data!E138,IF(AND(Data!$N$22=5,Data!F138&lt;&gt;""),Data!F138,IF(AND(Data!$N$22=6,Data!G138&lt;&gt;""),Data!G138,IF(AND(Data!$N$22=7,Data!H138&lt;&gt;""),Data!H138,IF(AND(Data!$N$22=8,Data!I138&lt;&gt;""),Data!I138,IF(AND(Data!$N$22=9,Data!J138&lt;&gt;""),Data!J138,IF(AND(Data!$N$22=10,Data!K138&lt;&gt;""),Data!K138,""))))))))))</f>
        <v/>
      </c>
      <c r="C142" s="38" t="str">
        <f>IF(AND(Data!$N$27=1,Data!B138&lt;&gt;""),Data!B138,IF(AND(Data!$N$27=2,Data!C138&lt;&gt;""),Data!C138,IF(AND(Data!$N$27=3,Data!D138&lt;&gt;""),Data!D138,IF(AND(Data!$N$27=4,Data!E138&lt;&gt;""),Data!E138,IF(AND(Data!$N$27=5,Data!F138&lt;&gt;""),Data!F138,IF(AND(Data!$N$27=6,Data!G138&lt;&gt;""),Data!G138,IF(AND(Data!$N$27=7,Data!H138&lt;&gt;""),Data!H138,IF(AND(Data!$N$27=8,Data!I138&lt;&gt;""),Data!I138,IF(AND(Data!$N$27=9,Data!J138&lt;&gt;""),Data!J138,IF(AND(Data!$N$27=10,Data!K138&lt;&gt;""),Data!K138,""))))))))))</f>
        <v/>
      </c>
      <c r="N142" t="str">
        <f t="shared" ref="N142:N173" si="32">IF(B135=$L$14,C135,"")</f>
        <v/>
      </c>
      <c r="O142" t="str">
        <f t="shared" ref="O142:O173" si="33">IF(B135=$L$15,C135,"")</f>
        <v/>
      </c>
      <c r="P142" t="str">
        <f t="shared" ref="P142:P173" si="34">IF(B135=$L$16,C135,"")</f>
        <v/>
      </c>
      <c r="Q142" t="str">
        <f t="shared" si="29"/>
        <v/>
      </c>
      <c r="R142" t="str">
        <f t="shared" si="30"/>
        <v/>
      </c>
      <c r="S142" t="str">
        <f t="shared" si="31"/>
        <v/>
      </c>
    </row>
    <row r="143" spans="2:19" x14ac:dyDescent="0.15">
      <c r="B143" s="38" t="str">
        <f>IF(AND(Data!$N$22=1,Data!B139&lt;&gt;""),Data!B139,IF(AND(Data!$N$22=2,Data!C139&lt;&gt;""),Data!C139,IF(AND(Data!$N$22=3,Data!D139&lt;&gt;""),Data!D139,IF(AND(Data!$N$22=4,Data!E139&lt;&gt;""),Data!E139,IF(AND(Data!$N$22=5,Data!F139&lt;&gt;""),Data!F139,IF(AND(Data!$N$22=6,Data!G139&lt;&gt;""),Data!G139,IF(AND(Data!$N$22=7,Data!H139&lt;&gt;""),Data!H139,IF(AND(Data!$N$22=8,Data!I139&lt;&gt;""),Data!I139,IF(AND(Data!$N$22=9,Data!J139&lt;&gt;""),Data!J139,IF(AND(Data!$N$22=10,Data!K139&lt;&gt;""),Data!K139,""))))))))))</f>
        <v/>
      </c>
      <c r="C143" s="38" t="str">
        <f>IF(AND(Data!$N$27=1,Data!B139&lt;&gt;""),Data!B139,IF(AND(Data!$N$27=2,Data!C139&lt;&gt;""),Data!C139,IF(AND(Data!$N$27=3,Data!D139&lt;&gt;""),Data!D139,IF(AND(Data!$N$27=4,Data!E139&lt;&gt;""),Data!E139,IF(AND(Data!$N$27=5,Data!F139&lt;&gt;""),Data!F139,IF(AND(Data!$N$27=6,Data!G139&lt;&gt;""),Data!G139,IF(AND(Data!$N$27=7,Data!H139&lt;&gt;""),Data!H139,IF(AND(Data!$N$27=8,Data!I139&lt;&gt;""),Data!I139,IF(AND(Data!$N$27=9,Data!J139&lt;&gt;""),Data!J139,IF(AND(Data!$N$27=10,Data!K139&lt;&gt;""),Data!K139,""))))))))))</f>
        <v/>
      </c>
      <c r="N143" t="str">
        <f t="shared" si="32"/>
        <v/>
      </c>
      <c r="O143" t="str">
        <f t="shared" si="33"/>
        <v/>
      </c>
      <c r="P143" t="str">
        <f t="shared" si="34"/>
        <v/>
      </c>
      <c r="Q143" t="str">
        <f t="shared" si="29"/>
        <v/>
      </c>
      <c r="R143" t="str">
        <f t="shared" si="30"/>
        <v/>
      </c>
      <c r="S143" t="str">
        <f t="shared" si="31"/>
        <v/>
      </c>
    </row>
    <row r="144" spans="2:19" x14ac:dyDescent="0.15">
      <c r="B144" s="38" t="str">
        <f>IF(AND(Data!$N$22=1,Data!B140&lt;&gt;""),Data!B140,IF(AND(Data!$N$22=2,Data!C140&lt;&gt;""),Data!C140,IF(AND(Data!$N$22=3,Data!D140&lt;&gt;""),Data!D140,IF(AND(Data!$N$22=4,Data!E140&lt;&gt;""),Data!E140,IF(AND(Data!$N$22=5,Data!F140&lt;&gt;""),Data!F140,IF(AND(Data!$N$22=6,Data!G140&lt;&gt;""),Data!G140,IF(AND(Data!$N$22=7,Data!H140&lt;&gt;""),Data!H140,IF(AND(Data!$N$22=8,Data!I140&lt;&gt;""),Data!I140,IF(AND(Data!$N$22=9,Data!J140&lt;&gt;""),Data!J140,IF(AND(Data!$N$22=10,Data!K140&lt;&gt;""),Data!K140,""))))))))))</f>
        <v/>
      </c>
      <c r="C144" s="38" t="str">
        <f>IF(AND(Data!$N$27=1,Data!B140&lt;&gt;""),Data!B140,IF(AND(Data!$N$27=2,Data!C140&lt;&gt;""),Data!C140,IF(AND(Data!$N$27=3,Data!D140&lt;&gt;""),Data!D140,IF(AND(Data!$N$27=4,Data!E140&lt;&gt;""),Data!E140,IF(AND(Data!$N$27=5,Data!F140&lt;&gt;""),Data!F140,IF(AND(Data!$N$27=6,Data!G140&lt;&gt;""),Data!G140,IF(AND(Data!$N$27=7,Data!H140&lt;&gt;""),Data!H140,IF(AND(Data!$N$27=8,Data!I140&lt;&gt;""),Data!I140,IF(AND(Data!$N$27=9,Data!J140&lt;&gt;""),Data!J140,IF(AND(Data!$N$27=10,Data!K140&lt;&gt;""),Data!K140,""))))))))))</f>
        <v/>
      </c>
      <c r="N144" t="str">
        <f t="shared" si="32"/>
        <v/>
      </c>
      <c r="O144" t="str">
        <f t="shared" si="33"/>
        <v/>
      </c>
      <c r="P144" t="str">
        <f t="shared" si="34"/>
        <v/>
      </c>
      <c r="Q144" t="str">
        <f t="shared" si="29"/>
        <v/>
      </c>
      <c r="R144" t="str">
        <f t="shared" si="30"/>
        <v/>
      </c>
      <c r="S144" t="str">
        <f t="shared" si="31"/>
        <v/>
      </c>
    </row>
    <row r="145" spans="2:19" x14ac:dyDescent="0.15">
      <c r="B145" s="38" t="str">
        <f>IF(AND(Data!$N$22=1,Data!B141&lt;&gt;""),Data!B141,IF(AND(Data!$N$22=2,Data!C141&lt;&gt;""),Data!C141,IF(AND(Data!$N$22=3,Data!D141&lt;&gt;""),Data!D141,IF(AND(Data!$N$22=4,Data!E141&lt;&gt;""),Data!E141,IF(AND(Data!$N$22=5,Data!F141&lt;&gt;""),Data!F141,IF(AND(Data!$N$22=6,Data!G141&lt;&gt;""),Data!G141,IF(AND(Data!$N$22=7,Data!H141&lt;&gt;""),Data!H141,IF(AND(Data!$N$22=8,Data!I141&lt;&gt;""),Data!I141,IF(AND(Data!$N$22=9,Data!J141&lt;&gt;""),Data!J141,IF(AND(Data!$N$22=10,Data!K141&lt;&gt;""),Data!K141,""))))))))))</f>
        <v/>
      </c>
      <c r="C145" s="38" t="str">
        <f>IF(AND(Data!$N$27=1,Data!B141&lt;&gt;""),Data!B141,IF(AND(Data!$N$27=2,Data!C141&lt;&gt;""),Data!C141,IF(AND(Data!$N$27=3,Data!D141&lt;&gt;""),Data!D141,IF(AND(Data!$N$27=4,Data!E141&lt;&gt;""),Data!E141,IF(AND(Data!$N$27=5,Data!F141&lt;&gt;""),Data!F141,IF(AND(Data!$N$27=6,Data!G141&lt;&gt;""),Data!G141,IF(AND(Data!$N$27=7,Data!H141&lt;&gt;""),Data!H141,IF(AND(Data!$N$27=8,Data!I141&lt;&gt;""),Data!I141,IF(AND(Data!$N$27=9,Data!J141&lt;&gt;""),Data!J141,IF(AND(Data!$N$27=10,Data!K141&lt;&gt;""),Data!K141,""))))))))))</f>
        <v/>
      </c>
      <c r="N145" t="str">
        <f t="shared" si="32"/>
        <v/>
      </c>
      <c r="O145" t="str">
        <f t="shared" si="33"/>
        <v/>
      </c>
      <c r="P145" t="str">
        <f t="shared" si="34"/>
        <v/>
      </c>
      <c r="Q145" t="str">
        <f t="shared" si="29"/>
        <v/>
      </c>
      <c r="R145" t="str">
        <f t="shared" si="30"/>
        <v/>
      </c>
      <c r="S145" t="str">
        <f t="shared" si="31"/>
        <v/>
      </c>
    </row>
    <row r="146" spans="2:19" x14ac:dyDescent="0.15">
      <c r="B146" s="38" t="str">
        <f>IF(AND(Data!$N$22=1,Data!B142&lt;&gt;""),Data!B142,IF(AND(Data!$N$22=2,Data!C142&lt;&gt;""),Data!C142,IF(AND(Data!$N$22=3,Data!D142&lt;&gt;""),Data!D142,IF(AND(Data!$N$22=4,Data!E142&lt;&gt;""),Data!E142,IF(AND(Data!$N$22=5,Data!F142&lt;&gt;""),Data!F142,IF(AND(Data!$N$22=6,Data!G142&lt;&gt;""),Data!G142,IF(AND(Data!$N$22=7,Data!H142&lt;&gt;""),Data!H142,IF(AND(Data!$N$22=8,Data!I142&lt;&gt;""),Data!I142,IF(AND(Data!$N$22=9,Data!J142&lt;&gt;""),Data!J142,IF(AND(Data!$N$22=10,Data!K142&lt;&gt;""),Data!K142,""))))))))))</f>
        <v/>
      </c>
      <c r="C146" s="38" t="str">
        <f>IF(AND(Data!$N$27=1,Data!B142&lt;&gt;""),Data!B142,IF(AND(Data!$N$27=2,Data!C142&lt;&gt;""),Data!C142,IF(AND(Data!$N$27=3,Data!D142&lt;&gt;""),Data!D142,IF(AND(Data!$N$27=4,Data!E142&lt;&gt;""),Data!E142,IF(AND(Data!$N$27=5,Data!F142&lt;&gt;""),Data!F142,IF(AND(Data!$N$27=6,Data!G142&lt;&gt;""),Data!G142,IF(AND(Data!$N$27=7,Data!H142&lt;&gt;""),Data!H142,IF(AND(Data!$N$27=8,Data!I142&lt;&gt;""),Data!I142,IF(AND(Data!$N$27=9,Data!J142&lt;&gt;""),Data!J142,IF(AND(Data!$N$27=10,Data!K142&lt;&gt;""),Data!K142,""))))))))))</f>
        <v/>
      </c>
      <c r="N146" t="str">
        <f t="shared" si="32"/>
        <v/>
      </c>
      <c r="O146" t="str">
        <f t="shared" si="33"/>
        <v/>
      </c>
      <c r="P146" t="str">
        <f t="shared" si="34"/>
        <v/>
      </c>
      <c r="Q146" t="str">
        <f t="shared" si="29"/>
        <v/>
      </c>
      <c r="R146" t="str">
        <f t="shared" si="30"/>
        <v/>
      </c>
      <c r="S146" t="str">
        <f t="shared" si="31"/>
        <v/>
      </c>
    </row>
    <row r="147" spans="2:19" x14ac:dyDescent="0.15">
      <c r="B147" s="38" t="str">
        <f>IF(AND(Data!$N$22=1,Data!B143&lt;&gt;""),Data!B143,IF(AND(Data!$N$22=2,Data!C143&lt;&gt;""),Data!C143,IF(AND(Data!$N$22=3,Data!D143&lt;&gt;""),Data!D143,IF(AND(Data!$N$22=4,Data!E143&lt;&gt;""),Data!E143,IF(AND(Data!$N$22=5,Data!F143&lt;&gt;""),Data!F143,IF(AND(Data!$N$22=6,Data!G143&lt;&gt;""),Data!G143,IF(AND(Data!$N$22=7,Data!H143&lt;&gt;""),Data!H143,IF(AND(Data!$N$22=8,Data!I143&lt;&gt;""),Data!I143,IF(AND(Data!$N$22=9,Data!J143&lt;&gt;""),Data!J143,IF(AND(Data!$N$22=10,Data!K143&lt;&gt;""),Data!K143,""))))))))))</f>
        <v/>
      </c>
      <c r="C147" s="38" t="str">
        <f>IF(AND(Data!$N$27=1,Data!B143&lt;&gt;""),Data!B143,IF(AND(Data!$N$27=2,Data!C143&lt;&gt;""),Data!C143,IF(AND(Data!$N$27=3,Data!D143&lt;&gt;""),Data!D143,IF(AND(Data!$N$27=4,Data!E143&lt;&gt;""),Data!E143,IF(AND(Data!$N$27=5,Data!F143&lt;&gt;""),Data!F143,IF(AND(Data!$N$27=6,Data!G143&lt;&gt;""),Data!G143,IF(AND(Data!$N$27=7,Data!H143&lt;&gt;""),Data!H143,IF(AND(Data!$N$27=8,Data!I143&lt;&gt;""),Data!I143,IF(AND(Data!$N$27=9,Data!J143&lt;&gt;""),Data!J143,IF(AND(Data!$N$27=10,Data!K143&lt;&gt;""),Data!K143,""))))))))))</f>
        <v/>
      </c>
      <c r="N147" t="str">
        <f t="shared" si="32"/>
        <v/>
      </c>
      <c r="O147" t="str">
        <f t="shared" si="33"/>
        <v/>
      </c>
      <c r="P147" t="str">
        <f t="shared" si="34"/>
        <v/>
      </c>
      <c r="Q147" t="str">
        <f t="shared" si="29"/>
        <v/>
      </c>
      <c r="R147" t="str">
        <f t="shared" si="30"/>
        <v/>
      </c>
      <c r="S147" t="str">
        <f t="shared" si="31"/>
        <v/>
      </c>
    </row>
    <row r="148" spans="2:19" x14ac:dyDescent="0.15">
      <c r="B148" s="38" t="str">
        <f>IF(AND(Data!$N$22=1,Data!B144&lt;&gt;""),Data!B144,IF(AND(Data!$N$22=2,Data!C144&lt;&gt;""),Data!C144,IF(AND(Data!$N$22=3,Data!D144&lt;&gt;""),Data!D144,IF(AND(Data!$N$22=4,Data!E144&lt;&gt;""),Data!E144,IF(AND(Data!$N$22=5,Data!F144&lt;&gt;""),Data!F144,IF(AND(Data!$N$22=6,Data!G144&lt;&gt;""),Data!G144,IF(AND(Data!$N$22=7,Data!H144&lt;&gt;""),Data!H144,IF(AND(Data!$N$22=8,Data!I144&lt;&gt;""),Data!I144,IF(AND(Data!$N$22=9,Data!J144&lt;&gt;""),Data!J144,IF(AND(Data!$N$22=10,Data!K144&lt;&gt;""),Data!K144,""))))))))))</f>
        <v/>
      </c>
      <c r="C148" s="38" t="str">
        <f>IF(AND(Data!$N$27=1,Data!B144&lt;&gt;""),Data!B144,IF(AND(Data!$N$27=2,Data!C144&lt;&gt;""),Data!C144,IF(AND(Data!$N$27=3,Data!D144&lt;&gt;""),Data!D144,IF(AND(Data!$N$27=4,Data!E144&lt;&gt;""),Data!E144,IF(AND(Data!$N$27=5,Data!F144&lt;&gt;""),Data!F144,IF(AND(Data!$N$27=6,Data!G144&lt;&gt;""),Data!G144,IF(AND(Data!$N$27=7,Data!H144&lt;&gt;""),Data!H144,IF(AND(Data!$N$27=8,Data!I144&lt;&gt;""),Data!I144,IF(AND(Data!$N$27=9,Data!J144&lt;&gt;""),Data!J144,IF(AND(Data!$N$27=10,Data!K144&lt;&gt;""),Data!K144,""))))))))))</f>
        <v/>
      </c>
      <c r="N148" t="str">
        <f t="shared" si="32"/>
        <v/>
      </c>
      <c r="O148" t="str">
        <f t="shared" si="33"/>
        <v/>
      </c>
      <c r="P148" t="str">
        <f t="shared" si="34"/>
        <v/>
      </c>
      <c r="Q148" t="str">
        <f t="shared" si="29"/>
        <v/>
      </c>
      <c r="R148" t="str">
        <f t="shared" si="30"/>
        <v/>
      </c>
      <c r="S148" t="str">
        <f t="shared" si="31"/>
        <v/>
      </c>
    </row>
    <row r="149" spans="2:19" x14ac:dyDescent="0.15">
      <c r="B149" s="38" t="str">
        <f>IF(AND(Data!$N$22=1,Data!B145&lt;&gt;""),Data!B145,IF(AND(Data!$N$22=2,Data!C145&lt;&gt;""),Data!C145,IF(AND(Data!$N$22=3,Data!D145&lt;&gt;""),Data!D145,IF(AND(Data!$N$22=4,Data!E145&lt;&gt;""),Data!E145,IF(AND(Data!$N$22=5,Data!F145&lt;&gt;""),Data!F145,IF(AND(Data!$N$22=6,Data!G145&lt;&gt;""),Data!G145,IF(AND(Data!$N$22=7,Data!H145&lt;&gt;""),Data!H145,IF(AND(Data!$N$22=8,Data!I145&lt;&gt;""),Data!I145,IF(AND(Data!$N$22=9,Data!J145&lt;&gt;""),Data!J145,IF(AND(Data!$N$22=10,Data!K145&lt;&gt;""),Data!K145,""))))))))))</f>
        <v/>
      </c>
      <c r="C149" s="38" t="str">
        <f>IF(AND(Data!$N$27=1,Data!B145&lt;&gt;""),Data!B145,IF(AND(Data!$N$27=2,Data!C145&lt;&gt;""),Data!C145,IF(AND(Data!$N$27=3,Data!D145&lt;&gt;""),Data!D145,IF(AND(Data!$N$27=4,Data!E145&lt;&gt;""),Data!E145,IF(AND(Data!$N$27=5,Data!F145&lt;&gt;""),Data!F145,IF(AND(Data!$N$27=6,Data!G145&lt;&gt;""),Data!G145,IF(AND(Data!$N$27=7,Data!H145&lt;&gt;""),Data!H145,IF(AND(Data!$N$27=8,Data!I145&lt;&gt;""),Data!I145,IF(AND(Data!$N$27=9,Data!J145&lt;&gt;""),Data!J145,IF(AND(Data!$N$27=10,Data!K145&lt;&gt;""),Data!K145,""))))))))))</f>
        <v/>
      </c>
      <c r="N149" t="str">
        <f t="shared" si="32"/>
        <v/>
      </c>
      <c r="O149" t="str">
        <f t="shared" si="33"/>
        <v/>
      </c>
      <c r="P149" t="str">
        <f t="shared" si="34"/>
        <v/>
      </c>
      <c r="Q149" t="str">
        <f t="shared" si="29"/>
        <v/>
      </c>
      <c r="R149" t="str">
        <f t="shared" si="30"/>
        <v/>
      </c>
      <c r="S149" t="str">
        <f t="shared" si="31"/>
        <v/>
      </c>
    </row>
    <row r="150" spans="2:19" x14ac:dyDescent="0.15">
      <c r="B150" s="38" t="str">
        <f>IF(AND(Data!$N$22=1,Data!B146&lt;&gt;""),Data!B146,IF(AND(Data!$N$22=2,Data!C146&lt;&gt;""),Data!C146,IF(AND(Data!$N$22=3,Data!D146&lt;&gt;""),Data!D146,IF(AND(Data!$N$22=4,Data!E146&lt;&gt;""),Data!E146,IF(AND(Data!$N$22=5,Data!F146&lt;&gt;""),Data!F146,IF(AND(Data!$N$22=6,Data!G146&lt;&gt;""),Data!G146,IF(AND(Data!$N$22=7,Data!H146&lt;&gt;""),Data!H146,IF(AND(Data!$N$22=8,Data!I146&lt;&gt;""),Data!I146,IF(AND(Data!$N$22=9,Data!J146&lt;&gt;""),Data!J146,IF(AND(Data!$N$22=10,Data!K146&lt;&gt;""),Data!K146,""))))))))))</f>
        <v/>
      </c>
      <c r="C150" s="38" t="str">
        <f>IF(AND(Data!$N$27=1,Data!B146&lt;&gt;""),Data!B146,IF(AND(Data!$N$27=2,Data!C146&lt;&gt;""),Data!C146,IF(AND(Data!$N$27=3,Data!D146&lt;&gt;""),Data!D146,IF(AND(Data!$N$27=4,Data!E146&lt;&gt;""),Data!E146,IF(AND(Data!$N$27=5,Data!F146&lt;&gt;""),Data!F146,IF(AND(Data!$N$27=6,Data!G146&lt;&gt;""),Data!G146,IF(AND(Data!$N$27=7,Data!H146&lt;&gt;""),Data!H146,IF(AND(Data!$N$27=8,Data!I146&lt;&gt;""),Data!I146,IF(AND(Data!$N$27=9,Data!J146&lt;&gt;""),Data!J146,IF(AND(Data!$N$27=10,Data!K146&lt;&gt;""),Data!K146,""))))))))))</f>
        <v/>
      </c>
      <c r="N150" t="str">
        <f t="shared" si="32"/>
        <v/>
      </c>
      <c r="O150" t="str">
        <f t="shared" si="33"/>
        <v/>
      </c>
      <c r="P150" t="str">
        <f t="shared" si="34"/>
        <v/>
      </c>
      <c r="Q150" t="str">
        <f t="shared" si="29"/>
        <v/>
      </c>
      <c r="R150" t="str">
        <f t="shared" si="30"/>
        <v/>
      </c>
      <c r="S150" t="str">
        <f t="shared" si="31"/>
        <v/>
      </c>
    </row>
    <row r="151" spans="2:19" x14ac:dyDescent="0.15">
      <c r="B151" s="38" t="str">
        <f>IF(AND(Data!$N$22=1,Data!B147&lt;&gt;""),Data!B147,IF(AND(Data!$N$22=2,Data!C147&lt;&gt;""),Data!C147,IF(AND(Data!$N$22=3,Data!D147&lt;&gt;""),Data!D147,IF(AND(Data!$N$22=4,Data!E147&lt;&gt;""),Data!E147,IF(AND(Data!$N$22=5,Data!F147&lt;&gt;""),Data!F147,IF(AND(Data!$N$22=6,Data!G147&lt;&gt;""),Data!G147,IF(AND(Data!$N$22=7,Data!H147&lt;&gt;""),Data!H147,IF(AND(Data!$N$22=8,Data!I147&lt;&gt;""),Data!I147,IF(AND(Data!$N$22=9,Data!J147&lt;&gt;""),Data!J147,IF(AND(Data!$N$22=10,Data!K147&lt;&gt;""),Data!K147,""))))))))))</f>
        <v/>
      </c>
      <c r="C151" s="38" t="str">
        <f>IF(AND(Data!$N$27=1,Data!B147&lt;&gt;""),Data!B147,IF(AND(Data!$N$27=2,Data!C147&lt;&gt;""),Data!C147,IF(AND(Data!$N$27=3,Data!D147&lt;&gt;""),Data!D147,IF(AND(Data!$N$27=4,Data!E147&lt;&gt;""),Data!E147,IF(AND(Data!$N$27=5,Data!F147&lt;&gt;""),Data!F147,IF(AND(Data!$N$27=6,Data!G147&lt;&gt;""),Data!G147,IF(AND(Data!$N$27=7,Data!H147&lt;&gt;""),Data!H147,IF(AND(Data!$N$27=8,Data!I147&lt;&gt;""),Data!I147,IF(AND(Data!$N$27=9,Data!J147&lt;&gt;""),Data!J147,IF(AND(Data!$N$27=10,Data!K147&lt;&gt;""),Data!K147,""))))))))))</f>
        <v/>
      </c>
      <c r="N151" t="str">
        <f t="shared" si="32"/>
        <v/>
      </c>
      <c r="O151" t="str">
        <f t="shared" si="33"/>
        <v/>
      </c>
      <c r="P151" t="str">
        <f t="shared" si="34"/>
        <v/>
      </c>
      <c r="Q151" t="str">
        <f t="shared" si="29"/>
        <v/>
      </c>
      <c r="R151" t="str">
        <f t="shared" si="30"/>
        <v/>
      </c>
      <c r="S151" t="str">
        <f t="shared" si="31"/>
        <v/>
      </c>
    </row>
    <row r="152" spans="2:19" x14ac:dyDescent="0.15">
      <c r="B152" s="38" t="str">
        <f>IF(AND(Data!$N$22=1,Data!B148&lt;&gt;""),Data!B148,IF(AND(Data!$N$22=2,Data!C148&lt;&gt;""),Data!C148,IF(AND(Data!$N$22=3,Data!D148&lt;&gt;""),Data!D148,IF(AND(Data!$N$22=4,Data!E148&lt;&gt;""),Data!E148,IF(AND(Data!$N$22=5,Data!F148&lt;&gt;""),Data!F148,IF(AND(Data!$N$22=6,Data!G148&lt;&gt;""),Data!G148,IF(AND(Data!$N$22=7,Data!H148&lt;&gt;""),Data!H148,IF(AND(Data!$N$22=8,Data!I148&lt;&gt;""),Data!I148,IF(AND(Data!$N$22=9,Data!J148&lt;&gt;""),Data!J148,IF(AND(Data!$N$22=10,Data!K148&lt;&gt;""),Data!K148,""))))))))))</f>
        <v/>
      </c>
      <c r="C152" s="38" t="str">
        <f>IF(AND(Data!$N$27=1,Data!B148&lt;&gt;""),Data!B148,IF(AND(Data!$N$27=2,Data!C148&lt;&gt;""),Data!C148,IF(AND(Data!$N$27=3,Data!D148&lt;&gt;""),Data!D148,IF(AND(Data!$N$27=4,Data!E148&lt;&gt;""),Data!E148,IF(AND(Data!$N$27=5,Data!F148&lt;&gt;""),Data!F148,IF(AND(Data!$N$27=6,Data!G148&lt;&gt;""),Data!G148,IF(AND(Data!$N$27=7,Data!H148&lt;&gt;""),Data!H148,IF(AND(Data!$N$27=8,Data!I148&lt;&gt;""),Data!I148,IF(AND(Data!$N$27=9,Data!J148&lt;&gt;""),Data!J148,IF(AND(Data!$N$27=10,Data!K148&lt;&gt;""),Data!K148,""))))))))))</f>
        <v/>
      </c>
      <c r="N152" t="str">
        <f t="shared" si="32"/>
        <v/>
      </c>
      <c r="O152" t="str">
        <f t="shared" si="33"/>
        <v/>
      </c>
      <c r="P152" t="str">
        <f t="shared" si="34"/>
        <v/>
      </c>
      <c r="Q152" t="str">
        <f t="shared" si="29"/>
        <v/>
      </c>
      <c r="R152" t="str">
        <f t="shared" si="30"/>
        <v/>
      </c>
      <c r="S152" t="str">
        <f t="shared" si="31"/>
        <v/>
      </c>
    </row>
    <row r="153" spans="2:19" x14ac:dyDescent="0.15">
      <c r="B153" s="38" t="str">
        <f>IF(AND(Data!$N$22=1,Data!B149&lt;&gt;""),Data!B149,IF(AND(Data!$N$22=2,Data!C149&lt;&gt;""),Data!C149,IF(AND(Data!$N$22=3,Data!D149&lt;&gt;""),Data!D149,IF(AND(Data!$N$22=4,Data!E149&lt;&gt;""),Data!E149,IF(AND(Data!$N$22=5,Data!F149&lt;&gt;""),Data!F149,IF(AND(Data!$N$22=6,Data!G149&lt;&gt;""),Data!G149,IF(AND(Data!$N$22=7,Data!H149&lt;&gt;""),Data!H149,IF(AND(Data!$N$22=8,Data!I149&lt;&gt;""),Data!I149,IF(AND(Data!$N$22=9,Data!J149&lt;&gt;""),Data!J149,IF(AND(Data!$N$22=10,Data!K149&lt;&gt;""),Data!K149,""))))))))))</f>
        <v/>
      </c>
      <c r="C153" s="38" t="str">
        <f>IF(AND(Data!$N$27=1,Data!B149&lt;&gt;""),Data!B149,IF(AND(Data!$N$27=2,Data!C149&lt;&gt;""),Data!C149,IF(AND(Data!$N$27=3,Data!D149&lt;&gt;""),Data!D149,IF(AND(Data!$N$27=4,Data!E149&lt;&gt;""),Data!E149,IF(AND(Data!$N$27=5,Data!F149&lt;&gt;""),Data!F149,IF(AND(Data!$N$27=6,Data!G149&lt;&gt;""),Data!G149,IF(AND(Data!$N$27=7,Data!H149&lt;&gt;""),Data!H149,IF(AND(Data!$N$27=8,Data!I149&lt;&gt;""),Data!I149,IF(AND(Data!$N$27=9,Data!J149&lt;&gt;""),Data!J149,IF(AND(Data!$N$27=10,Data!K149&lt;&gt;""),Data!K149,""))))))))))</f>
        <v/>
      </c>
      <c r="N153" t="str">
        <f t="shared" si="32"/>
        <v/>
      </c>
      <c r="O153" t="str">
        <f t="shared" si="33"/>
        <v/>
      </c>
      <c r="P153" t="str">
        <f t="shared" si="34"/>
        <v/>
      </c>
      <c r="Q153" t="str">
        <f t="shared" si="29"/>
        <v/>
      </c>
      <c r="R153" t="str">
        <f t="shared" si="30"/>
        <v/>
      </c>
      <c r="S153" t="str">
        <f t="shared" si="31"/>
        <v/>
      </c>
    </row>
    <row r="154" spans="2:19" x14ac:dyDescent="0.15">
      <c r="B154" s="38" t="str">
        <f>IF(AND(Data!$N$22=1,Data!B150&lt;&gt;""),Data!B150,IF(AND(Data!$N$22=2,Data!C150&lt;&gt;""),Data!C150,IF(AND(Data!$N$22=3,Data!D150&lt;&gt;""),Data!D150,IF(AND(Data!$N$22=4,Data!E150&lt;&gt;""),Data!E150,IF(AND(Data!$N$22=5,Data!F150&lt;&gt;""),Data!F150,IF(AND(Data!$N$22=6,Data!G150&lt;&gt;""),Data!G150,IF(AND(Data!$N$22=7,Data!H150&lt;&gt;""),Data!H150,IF(AND(Data!$N$22=8,Data!I150&lt;&gt;""),Data!I150,IF(AND(Data!$N$22=9,Data!J150&lt;&gt;""),Data!J150,IF(AND(Data!$N$22=10,Data!K150&lt;&gt;""),Data!K150,""))))))))))</f>
        <v/>
      </c>
      <c r="C154" s="38" t="str">
        <f>IF(AND(Data!$N$27=1,Data!B150&lt;&gt;""),Data!B150,IF(AND(Data!$N$27=2,Data!C150&lt;&gt;""),Data!C150,IF(AND(Data!$N$27=3,Data!D150&lt;&gt;""),Data!D150,IF(AND(Data!$N$27=4,Data!E150&lt;&gt;""),Data!E150,IF(AND(Data!$N$27=5,Data!F150&lt;&gt;""),Data!F150,IF(AND(Data!$N$27=6,Data!G150&lt;&gt;""),Data!G150,IF(AND(Data!$N$27=7,Data!H150&lt;&gt;""),Data!H150,IF(AND(Data!$N$27=8,Data!I150&lt;&gt;""),Data!I150,IF(AND(Data!$N$27=9,Data!J150&lt;&gt;""),Data!J150,IF(AND(Data!$N$27=10,Data!K150&lt;&gt;""),Data!K150,""))))))))))</f>
        <v/>
      </c>
      <c r="N154" t="str">
        <f t="shared" si="32"/>
        <v/>
      </c>
      <c r="O154" t="str">
        <f t="shared" si="33"/>
        <v/>
      </c>
      <c r="P154" t="str">
        <f t="shared" si="34"/>
        <v/>
      </c>
      <c r="Q154" t="str">
        <f t="shared" si="29"/>
        <v/>
      </c>
      <c r="R154" t="str">
        <f t="shared" si="30"/>
        <v/>
      </c>
      <c r="S154" t="str">
        <f t="shared" si="31"/>
        <v/>
      </c>
    </row>
    <row r="155" spans="2:19" x14ac:dyDescent="0.15">
      <c r="B155" s="38" t="str">
        <f>IF(AND(Data!$N$22=1,Data!B151&lt;&gt;""),Data!B151,IF(AND(Data!$N$22=2,Data!C151&lt;&gt;""),Data!C151,IF(AND(Data!$N$22=3,Data!D151&lt;&gt;""),Data!D151,IF(AND(Data!$N$22=4,Data!E151&lt;&gt;""),Data!E151,IF(AND(Data!$N$22=5,Data!F151&lt;&gt;""),Data!F151,IF(AND(Data!$N$22=6,Data!G151&lt;&gt;""),Data!G151,IF(AND(Data!$N$22=7,Data!H151&lt;&gt;""),Data!H151,IF(AND(Data!$N$22=8,Data!I151&lt;&gt;""),Data!I151,IF(AND(Data!$N$22=9,Data!J151&lt;&gt;""),Data!J151,IF(AND(Data!$N$22=10,Data!K151&lt;&gt;""),Data!K151,""))))))))))</f>
        <v/>
      </c>
      <c r="C155" s="38" t="str">
        <f>IF(AND(Data!$N$27=1,Data!B151&lt;&gt;""),Data!B151,IF(AND(Data!$N$27=2,Data!C151&lt;&gt;""),Data!C151,IF(AND(Data!$N$27=3,Data!D151&lt;&gt;""),Data!D151,IF(AND(Data!$N$27=4,Data!E151&lt;&gt;""),Data!E151,IF(AND(Data!$N$27=5,Data!F151&lt;&gt;""),Data!F151,IF(AND(Data!$N$27=6,Data!G151&lt;&gt;""),Data!G151,IF(AND(Data!$N$27=7,Data!H151&lt;&gt;""),Data!H151,IF(AND(Data!$N$27=8,Data!I151&lt;&gt;""),Data!I151,IF(AND(Data!$N$27=9,Data!J151&lt;&gt;""),Data!J151,IF(AND(Data!$N$27=10,Data!K151&lt;&gt;""),Data!K151,""))))))))))</f>
        <v/>
      </c>
      <c r="N155" t="str">
        <f t="shared" si="32"/>
        <v/>
      </c>
      <c r="O155" t="str">
        <f t="shared" si="33"/>
        <v/>
      </c>
      <c r="P155" t="str">
        <f t="shared" si="34"/>
        <v/>
      </c>
      <c r="Q155" t="str">
        <f t="shared" si="29"/>
        <v/>
      </c>
      <c r="R155" t="str">
        <f t="shared" si="30"/>
        <v/>
      </c>
      <c r="S155" t="str">
        <f t="shared" si="31"/>
        <v/>
      </c>
    </row>
    <row r="156" spans="2:19" x14ac:dyDescent="0.15">
      <c r="B156" s="38" t="str">
        <f>IF(AND(Data!$N$22=1,Data!B152&lt;&gt;""),Data!B152,IF(AND(Data!$N$22=2,Data!C152&lt;&gt;""),Data!C152,IF(AND(Data!$N$22=3,Data!D152&lt;&gt;""),Data!D152,IF(AND(Data!$N$22=4,Data!E152&lt;&gt;""),Data!E152,IF(AND(Data!$N$22=5,Data!F152&lt;&gt;""),Data!F152,IF(AND(Data!$N$22=6,Data!G152&lt;&gt;""),Data!G152,IF(AND(Data!$N$22=7,Data!H152&lt;&gt;""),Data!H152,IF(AND(Data!$N$22=8,Data!I152&lt;&gt;""),Data!I152,IF(AND(Data!$N$22=9,Data!J152&lt;&gt;""),Data!J152,IF(AND(Data!$N$22=10,Data!K152&lt;&gt;""),Data!K152,""))))))))))</f>
        <v/>
      </c>
      <c r="C156" s="38" t="str">
        <f>IF(AND(Data!$N$27=1,Data!B152&lt;&gt;""),Data!B152,IF(AND(Data!$N$27=2,Data!C152&lt;&gt;""),Data!C152,IF(AND(Data!$N$27=3,Data!D152&lt;&gt;""),Data!D152,IF(AND(Data!$N$27=4,Data!E152&lt;&gt;""),Data!E152,IF(AND(Data!$N$27=5,Data!F152&lt;&gt;""),Data!F152,IF(AND(Data!$N$27=6,Data!G152&lt;&gt;""),Data!G152,IF(AND(Data!$N$27=7,Data!H152&lt;&gt;""),Data!H152,IF(AND(Data!$N$27=8,Data!I152&lt;&gt;""),Data!I152,IF(AND(Data!$N$27=9,Data!J152&lt;&gt;""),Data!J152,IF(AND(Data!$N$27=10,Data!K152&lt;&gt;""),Data!K152,""))))))))))</f>
        <v/>
      </c>
      <c r="N156" t="str">
        <f t="shared" si="32"/>
        <v/>
      </c>
      <c r="O156" t="str">
        <f t="shared" si="33"/>
        <v/>
      </c>
      <c r="P156" t="str">
        <f t="shared" si="34"/>
        <v/>
      </c>
      <c r="Q156" t="str">
        <f t="shared" si="29"/>
        <v/>
      </c>
      <c r="R156" t="str">
        <f t="shared" si="30"/>
        <v/>
      </c>
      <c r="S156" t="str">
        <f t="shared" si="31"/>
        <v/>
      </c>
    </row>
    <row r="157" spans="2:19" x14ac:dyDescent="0.15">
      <c r="B157" s="38" t="str">
        <f>IF(AND(Data!$N$22=1,Data!B153&lt;&gt;""),Data!B153,IF(AND(Data!$N$22=2,Data!C153&lt;&gt;""),Data!C153,IF(AND(Data!$N$22=3,Data!D153&lt;&gt;""),Data!D153,IF(AND(Data!$N$22=4,Data!E153&lt;&gt;""),Data!E153,IF(AND(Data!$N$22=5,Data!F153&lt;&gt;""),Data!F153,IF(AND(Data!$N$22=6,Data!G153&lt;&gt;""),Data!G153,IF(AND(Data!$N$22=7,Data!H153&lt;&gt;""),Data!H153,IF(AND(Data!$N$22=8,Data!I153&lt;&gt;""),Data!I153,IF(AND(Data!$N$22=9,Data!J153&lt;&gt;""),Data!J153,IF(AND(Data!$N$22=10,Data!K153&lt;&gt;""),Data!K153,""))))))))))</f>
        <v/>
      </c>
      <c r="C157" s="38" t="str">
        <f>IF(AND(Data!$N$27=1,Data!B153&lt;&gt;""),Data!B153,IF(AND(Data!$N$27=2,Data!C153&lt;&gt;""),Data!C153,IF(AND(Data!$N$27=3,Data!D153&lt;&gt;""),Data!D153,IF(AND(Data!$N$27=4,Data!E153&lt;&gt;""),Data!E153,IF(AND(Data!$N$27=5,Data!F153&lt;&gt;""),Data!F153,IF(AND(Data!$N$27=6,Data!G153&lt;&gt;""),Data!G153,IF(AND(Data!$N$27=7,Data!H153&lt;&gt;""),Data!H153,IF(AND(Data!$N$27=8,Data!I153&lt;&gt;""),Data!I153,IF(AND(Data!$N$27=9,Data!J153&lt;&gt;""),Data!J153,IF(AND(Data!$N$27=10,Data!K153&lt;&gt;""),Data!K153,""))))))))))</f>
        <v/>
      </c>
      <c r="N157" t="str">
        <f t="shared" si="32"/>
        <v/>
      </c>
      <c r="O157" t="str">
        <f t="shared" si="33"/>
        <v/>
      </c>
      <c r="P157" t="str">
        <f t="shared" si="34"/>
        <v/>
      </c>
      <c r="Q157" t="str">
        <f t="shared" si="29"/>
        <v/>
      </c>
      <c r="R157" t="str">
        <f t="shared" si="30"/>
        <v/>
      </c>
      <c r="S157" t="str">
        <f t="shared" si="31"/>
        <v/>
      </c>
    </row>
    <row r="158" spans="2:19" x14ac:dyDescent="0.15">
      <c r="B158" s="38" t="str">
        <f>IF(AND(Data!$N$22=1,Data!B154&lt;&gt;""),Data!B154,IF(AND(Data!$N$22=2,Data!C154&lt;&gt;""),Data!C154,IF(AND(Data!$N$22=3,Data!D154&lt;&gt;""),Data!D154,IF(AND(Data!$N$22=4,Data!E154&lt;&gt;""),Data!E154,IF(AND(Data!$N$22=5,Data!F154&lt;&gt;""),Data!F154,IF(AND(Data!$N$22=6,Data!G154&lt;&gt;""),Data!G154,IF(AND(Data!$N$22=7,Data!H154&lt;&gt;""),Data!H154,IF(AND(Data!$N$22=8,Data!I154&lt;&gt;""),Data!I154,IF(AND(Data!$N$22=9,Data!J154&lt;&gt;""),Data!J154,IF(AND(Data!$N$22=10,Data!K154&lt;&gt;""),Data!K154,""))))))))))</f>
        <v/>
      </c>
      <c r="C158" s="38" t="str">
        <f>IF(AND(Data!$N$27=1,Data!B154&lt;&gt;""),Data!B154,IF(AND(Data!$N$27=2,Data!C154&lt;&gt;""),Data!C154,IF(AND(Data!$N$27=3,Data!D154&lt;&gt;""),Data!D154,IF(AND(Data!$N$27=4,Data!E154&lt;&gt;""),Data!E154,IF(AND(Data!$N$27=5,Data!F154&lt;&gt;""),Data!F154,IF(AND(Data!$N$27=6,Data!G154&lt;&gt;""),Data!G154,IF(AND(Data!$N$27=7,Data!H154&lt;&gt;""),Data!H154,IF(AND(Data!$N$27=8,Data!I154&lt;&gt;""),Data!I154,IF(AND(Data!$N$27=9,Data!J154&lt;&gt;""),Data!J154,IF(AND(Data!$N$27=10,Data!K154&lt;&gt;""),Data!K154,""))))))))))</f>
        <v/>
      </c>
      <c r="N158" t="str">
        <f t="shared" si="32"/>
        <v/>
      </c>
      <c r="O158" t="str">
        <f t="shared" si="33"/>
        <v/>
      </c>
      <c r="P158" t="str">
        <f t="shared" si="34"/>
        <v/>
      </c>
      <c r="Q158" t="str">
        <f t="shared" ref="Q158:Q189" si="35">IF(N158&lt;&gt;"",AVERAGE($N$14:$N$213),"")</f>
        <v/>
      </c>
      <c r="R158" t="str">
        <f t="shared" ref="R158:R189" si="36">IF(O158&lt;&gt;"",AVERAGE($O$14:$O$213),"")</f>
        <v/>
      </c>
      <c r="S158" t="str">
        <f t="shared" ref="S158:S189" si="37">IF(P158&lt;&gt;"",AVERAGE($P$14:$P$213),"")</f>
        <v/>
      </c>
    </row>
    <row r="159" spans="2:19" x14ac:dyDescent="0.15">
      <c r="B159" s="38" t="str">
        <f>IF(AND(Data!$N$22=1,Data!B155&lt;&gt;""),Data!B155,IF(AND(Data!$N$22=2,Data!C155&lt;&gt;""),Data!C155,IF(AND(Data!$N$22=3,Data!D155&lt;&gt;""),Data!D155,IF(AND(Data!$N$22=4,Data!E155&lt;&gt;""),Data!E155,IF(AND(Data!$N$22=5,Data!F155&lt;&gt;""),Data!F155,IF(AND(Data!$N$22=6,Data!G155&lt;&gt;""),Data!G155,IF(AND(Data!$N$22=7,Data!H155&lt;&gt;""),Data!H155,IF(AND(Data!$N$22=8,Data!I155&lt;&gt;""),Data!I155,IF(AND(Data!$N$22=9,Data!J155&lt;&gt;""),Data!J155,IF(AND(Data!$N$22=10,Data!K155&lt;&gt;""),Data!K155,""))))))))))</f>
        <v/>
      </c>
      <c r="C159" s="38" t="str">
        <f>IF(AND(Data!$N$27=1,Data!B155&lt;&gt;""),Data!B155,IF(AND(Data!$N$27=2,Data!C155&lt;&gt;""),Data!C155,IF(AND(Data!$N$27=3,Data!D155&lt;&gt;""),Data!D155,IF(AND(Data!$N$27=4,Data!E155&lt;&gt;""),Data!E155,IF(AND(Data!$N$27=5,Data!F155&lt;&gt;""),Data!F155,IF(AND(Data!$N$27=6,Data!G155&lt;&gt;""),Data!G155,IF(AND(Data!$N$27=7,Data!H155&lt;&gt;""),Data!H155,IF(AND(Data!$N$27=8,Data!I155&lt;&gt;""),Data!I155,IF(AND(Data!$N$27=9,Data!J155&lt;&gt;""),Data!J155,IF(AND(Data!$N$27=10,Data!K155&lt;&gt;""),Data!K155,""))))))))))</f>
        <v/>
      </c>
      <c r="N159" t="str">
        <f t="shared" si="32"/>
        <v/>
      </c>
      <c r="O159" t="str">
        <f t="shared" si="33"/>
        <v/>
      </c>
      <c r="P159" t="str">
        <f t="shared" si="34"/>
        <v/>
      </c>
      <c r="Q159" t="str">
        <f t="shared" si="35"/>
        <v/>
      </c>
      <c r="R159" t="str">
        <f t="shared" si="36"/>
        <v/>
      </c>
      <c r="S159" t="str">
        <f t="shared" si="37"/>
        <v/>
      </c>
    </row>
    <row r="160" spans="2:19" x14ac:dyDescent="0.15">
      <c r="B160" s="38" t="str">
        <f>IF(AND(Data!$N$22=1,Data!B156&lt;&gt;""),Data!B156,IF(AND(Data!$N$22=2,Data!C156&lt;&gt;""),Data!C156,IF(AND(Data!$N$22=3,Data!D156&lt;&gt;""),Data!D156,IF(AND(Data!$N$22=4,Data!E156&lt;&gt;""),Data!E156,IF(AND(Data!$N$22=5,Data!F156&lt;&gt;""),Data!F156,IF(AND(Data!$N$22=6,Data!G156&lt;&gt;""),Data!G156,IF(AND(Data!$N$22=7,Data!H156&lt;&gt;""),Data!H156,IF(AND(Data!$N$22=8,Data!I156&lt;&gt;""),Data!I156,IF(AND(Data!$N$22=9,Data!J156&lt;&gt;""),Data!J156,IF(AND(Data!$N$22=10,Data!K156&lt;&gt;""),Data!K156,""))))))))))</f>
        <v/>
      </c>
      <c r="C160" s="38" t="str">
        <f>IF(AND(Data!$N$27=1,Data!B156&lt;&gt;""),Data!B156,IF(AND(Data!$N$27=2,Data!C156&lt;&gt;""),Data!C156,IF(AND(Data!$N$27=3,Data!D156&lt;&gt;""),Data!D156,IF(AND(Data!$N$27=4,Data!E156&lt;&gt;""),Data!E156,IF(AND(Data!$N$27=5,Data!F156&lt;&gt;""),Data!F156,IF(AND(Data!$N$27=6,Data!G156&lt;&gt;""),Data!G156,IF(AND(Data!$N$27=7,Data!H156&lt;&gt;""),Data!H156,IF(AND(Data!$N$27=8,Data!I156&lt;&gt;""),Data!I156,IF(AND(Data!$N$27=9,Data!J156&lt;&gt;""),Data!J156,IF(AND(Data!$N$27=10,Data!K156&lt;&gt;""),Data!K156,""))))))))))</f>
        <v/>
      </c>
      <c r="N160" t="str">
        <f t="shared" si="32"/>
        <v/>
      </c>
      <c r="O160" t="str">
        <f t="shared" si="33"/>
        <v/>
      </c>
      <c r="P160" t="str">
        <f t="shared" si="34"/>
        <v/>
      </c>
      <c r="Q160" t="str">
        <f t="shared" si="35"/>
        <v/>
      </c>
      <c r="R160" t="str">
        <f t="shared" si="36"/>
        <v/>
      </c>
      <c r="S160" t="str">
        <f t="shared" si="37"/>
        <v/>
      </c>
    </row>
    <row r="161" spans="2:19" x14ac:dyDescent="0.15">
      <c r="B161" s="38" t="str">
        <f>IF(AND(Data!$N$22=1,Data!B157&lt;&gt;""),Data!B157,IF(AND(Data!$N$22=2,Data!C157&lt;&gt;""),Data!C157,IF(AND(Data!$N$22=3,Data!D157&lt;&gt;""),Data!D157,IF(AND(Data!$N$22=4,Data!E157&lt;&gt;""),Data!E157,IF(AND(Data!$N$22=5,Data!F157&lt;&gt;""),Data!F157,IF(AND(Data!$N$22=6,Data!G157&lt;&gt;""),Data!G157,IF(AND(Data!$N$22=7,Data!H157&lt;&gt;""),Data!H157,IF(AND(Data!$N$22=8,Data!I157&lt;&gt;""),Data!I157,IF(AND(Data!$N$22=9,Data!J157&lt;&gt;""),Data!J157,IF(AND(Data!$N$22=10,Data!K157&lt;&gt;""),Data!K157,""))))))))))</f>
        <v/>
      </c>
      <c r="C161" s="38" t="str">
        <f>IF(AND(Data!$N$27=1,Data!B157&lt;&gt;""),Data!B157,IF(AND(Data!$N$27=2,Data!C157&lt;&gt;""),Data!C157,IF(AND(Data!$N$27=3,Data!D157&lt;&gt;""),Data!D157,IF(AND(Data!$N$27=4,Data!E157&lt;&gt;""),Data!E157,IF(AND(Data!$N$27=5,Data!F157&lt;&gt;""),Data!F157,IF(AND(Data!$N$27=6,Data!G157&lt;&gt;""),Data!G157,IF(AND(Data!$N$27=7,Data!H157&lt;&gt;""),Data!H157,IF(AND(Data!$N$27=8,Data!I157&lt;&gt;""),Data!I157,IF(AND(Data!$N$27=9,Data!J157&lt;&gt;""),Data!J157,IF(AND(Data!$N$27=10,Data!K157&lt;&gt;""),Data!K157,""))))))))))</f>
        <v/>
      </c>
      <c r="N161" t="str">
        <f t="shared" si="32"/>
        <v/>
      </c>
      <c r="O161" t="str">
        <f t="shared" si="33"/>
        <v/>
      </c>
      <c r="P161" t="str">
        <f t="shared" si="34"/>
        <v/>
      </c>
      <c r="Q161" t="str">
        <f t="shared" si="35"/>
        <v/>
      </c>
      <c r="R161" t="str">
        <f t="shared" si="36"/>
        <v/>
      </c>
      <c r="S161" t="str">
        <f t="shared" si="37"/>
        <v/>
      </c>
    </row>
    <row r="162" spans="2:19" x14ac:dyDescent="0.15">
      <c r="B162" s="38" t="str">
        <f>IF(AND(Data!$N$22=1,Data!B158&lt;&gt;""),Data!B158,IF(AND(Data!$N$22=2,Data!C158&lt;&gt;""),Data!C158,IF(AND(Data!$N$22=3,Data!D158&lt;&gt;""),Data!D158,IF(AND(Data!$N$22=4,Data!E158&lt;&gt;""),Data!E158,IF(AND(Data!$N$22=5,Data!F158&lt;&gt;""),Data!F158,IF(AND(Data!$N$22=6,Data!G158&lt;&gt;""),Data!G158,IF(AND(Data!$N$22=7,Data!H158&lt;&gt;""),Data!H158,IF(AND(Data!$N$22=8,Data!I158&lt;&gt;""),Data!I158,IF(AND(Data!$N$22=9,Data!J158&lt;&gt;""),Data!J158,IF(AND(Data!$N$22=10,Data!K158&lt;&gt;""),Data!K158,""))))))))))</f>
        <v/>
      </c>
      <c r="C162" s="38" t="str">
        <f>IF(AND(Data!$N$27=1,Data!B158&lt;&gt;""),Data!B158,IF(AND(Data!$N$27=2,Data!C158&lt;&gt;""),Data!C158,IF(AND(Data!$N$27=3,Data!D158&lt;&gt;""),Data!D158,IF(AND(Data!$N$27=4,Data!E158&lt;&gt;""),Data!E158,IF(AND(Data!$N$27=5,Data!F158&lt;&gt;""),Data!F158,IF(AND(Data!$N$27=6,Data!G158&lt;&gt;""),Data!G158,IF(AND(Data!$N$27=7,Data!H158&lt;&gt;""),Data!H158,IF(AND(Data!$N$27=8,Data!I158&lt;&gt;""),Data!I158,IF(AND(Data!$N$27=9,Data!J158&lt;&gt;""),Data!J158,IF(AND(Data!$N$27=10,Data!K158&lt;&gt;""),Data!K158,""))))))))))</f>
        <v/>
      </c>
      <c r="N162" t="str">
        <f t="shared" si="32"/>
        <v/>
      </c>
      <c r="O162" t="str">
        <f t="shared" si="33"/>
        <v/>
      </c>
      <c r="P162" t="str">
        <f t="shared" si="34"/>
        <v/>
      </c>
      <c r="Q162" t="str">
        <f t="shared" si="35"/>
        <v/>
      </c>
      <c r="R162" t="str">
        <f t="shared" si="36"/>
        <v/>
      </c>
      <c r="S162" t="str">
        <f t="shared" si="37"/>
        <v/>
      </c>
    </row>
    <row r="163" spans="2:19" x14ac:dyDescent="0.15">
      <c r="B163" s="38" t="str">
        <f>IF(AND(Data!$N$22=1,Data!B159&lt;&gt;""),Data!B159,IF(AND(Data!$N$22=2,Data!C159&lt;&gt;""),Data!C159,IF(AND(Data!$N$22=3,Data!D159&lt;&gt;""),Data!D159,IF(AND(Data!$N$22=4,Data!E159&lt;&gt;""),Data!E159,IF(AND(Data!$N$22=5,Data!F159&lt;&gt;""),Data!F159,IF(AND(Data!$N$22=6,Data!G159&lt;&gt;""),Data!G159,IF(AND(Data!$N$22=7,Data!H159&lt;&gt;""),Data!H159,IF(AND(Data!$N$22=8,Data!I159&lt;&gt;""),Data!I159,IF(AND(Data!$N$22=9,Data!J159&lt;&gt;""),Data!J159,IF(AND(Data!$N$22=10,Data!K159&lt;&gt;""),Data!K159,""))))))))))</f>
        <v/>
      </c>
      <c r="C163" s="38" t="str">
        <f>IF(AND(Data!$N$27=1,Data!B159&lt;&gt;""),Data!B159,IF(AND(Data!$N$27=2,Data!C159&lt;&gt;""),Data!C159,IF(AND(Data!$N$27=3,Data!D159&lt;&gt;""),Data!D159,IF(AND(Data!$N$27=4,Data!E159&lt;&gt;""),Data!E159,IF(AND(Data!$N$27=5,Data!F159&lt;&gt;""),Data!F159,IF(AND(Data!$N$27=6,Data!G159&lt;&gt;""),Data!G159,IF(AND(Data!$N$27=7,Data!H159&lt;&gt;""),Data!H159,IF(AND(Data!$N$27=8,Data!I159&lt;&gt;""),Data!I159,IF(AND(Data!$N$27=9,Data!J159&lt;&gt;""),Data!J159,IF(AND(Data!$N$27=10,Data!K159&lt;&gt;""),Data!K159,""))))))))))</f>
        <v/>
      </c>
      <c r="N163" t="str">
        <f t="shared" si="32"/>
        <v/>
      </c>
      <c r="O163" t="str">
        <f t="shared" si="33"/>
        <v/>
      </c>
      <c r="P163" t="str">
        <f t="shared" si="34"/>
        <v/>
      </c>
      <c r="Q163" t="str">
        <f t="shared" si="35"/>
        <v/>
      </c>
      <c r="R163" t="str">
        <f t="shared" si="36"/>
        <v/>
      </c>
      <c r="S163" t="str">
        <f t="shared" si="37"/>
        <v/>
      </c>
    </row>
    <row r="164" spans="2:19" x14ac:dyDescent="0.15">
      <c r="B164" s="38" t="str">
        <f>IF(AND(Data!$N$22=1,Data!B160&lt;&gt;""),Data!B160,IF(AND(Data!$N$22=2,Data!C160&lt;&gt;""),Data!C160,IF(AND(Data!$N$22=3,Data!D160&lt;&gt;""),Data!D160,IF(AND(Data!$N$22=4,Data!E160&lt;&gt;""),Data!E160,IF(AND(Data!$N$22=5,Data!F160&lt;&gt;""),Data!F160,IF(AND(Data!$N$22=6,Data!G160&lt;&gt;""),Data!G160,IF(AND(Data!$N$22=7,Data!H160&lt;&gt;""),Data!H160,IF(AND(Data!$N$22=8,Data!I160&lt;&gt;""),Data!I160,IF(AND(Data!$N$22=9,Data!J160&lt;&gt;""),Data!J160,IF(AND(Data!$N$22=10,Data!K160&lt;&gt;""),Data!K160,""))))))))))</f>
        <v/>
      </c>
      <c r="C164" s="38" t="str">
        <f>IF(AND(Data!$N$27=1,Data!B160&lt;&gt;""),Data!B160,IF(AND(Data!$N$27=2,Data!C160&lt;&gt;""),Data!C160,IF(AND(Data!$N$27=3,Data!D160&lt;&gt;""),Data!D160,IF(AND(Data!$N$27=4,Data!E160&lt;&gt;""),Data!E160,IF(AND(Data!$N$27=5,Data!F160&lt;&gt;""),Data!F160,IF(AND(Data!$N$27=6,Data!G160&lt;&gt;""),Data!G160,IF(AND(Data!$N$27=7,Data!H160&lt;&gt;""),Data!H160,IF(AND(Data!$N$27=8,Data!I160&lt;&gt;""),Data!I160,IF(AND(Data!$N$27=9,Data!J160&lt;&gt;""),Data!J160,IF(AND(Data!$N$27=10,Data!K160&lt;&gt;""),Data!K160,""))))))))))</f>
        <v/>
      </c>
      <c r="N164" t="str">
        <f t="shared" si="32"/>
        <v/>
      </c>
      <c r="O164" t="str">
        <f t="shared" si="33"/>
        <v/>
      </c>
      <c r="P164" t="str">
        <f t="shared" si="34"/>
        <v/>
      </c>
      <c r="Q164" t="str">
        <f t="shared" si="35"/>
        <v/>
      </c>
      <c r="R164" t="str">
        <f t="shared" si="36"/>
        <v/>
      </c>
      <c r="S164" t="str">
        <f t="shared" si="37"/>
        <v/>
      </c>
    </row>
    <row r="165" spans="2:19" x14ac:dyDescent="0.15">
      <c r="B165" s="38" t="str">
        <f>IF(AND(Data!$N$22=1,Data!B161&lt;&gt;""),Data!B161,IF(AND(Data!$N$22=2,Data!C161&lt;&gt;""),Data!C161,IF(AND(Data!$N$22=3,Data!D161&lt;&gt;""),Data!D161,IF(AND(Data!$N$22=4,Data!E161&lt;&gt;""),Data!E161,IF(AND(Data!$N$22=5,Data!F161&lt;&gt;""),Data!F161,IF(AND(Data!$N$22=6,Data!G161&lt;&gt;""),Data!G161,IF(AND(Data!$N$22=7,Data!H161&lt;&gt;""),Data!H161,IF(AND(Data!$N$22=8,Data!I161&lt;&gt;""),Data!I161,IF(AND(Data!$N$22=9,Data!J161&lt;&gt;""),Data!J161,IF(AND(Data!$N$22=10,Data!K161&lt;&gt;""),Data!K161,""))))))))))</f>
        <v/>
      </c>
      <c r="C165" s="38" t="str">
        <f>IF(AND(Data!$N$27=1,Data!B161&lt;&gt;""),Data!B161,IF(AND(Data!$N$27=2,Data!C161&lt;&gt;""),Data!C161,IF(AND(Data!$N$27=3,Data!D161&lt;&gt;""),Data!D161,IF(AND(Data!$N$27=4,Data!E161&lt;&gt;""),Data!E161,IF(AND(Data!$N$27=5,Data!F161&lt;&gt;""),Data!F161,IF(AND(Data!$N$27=6,Data!G161&lt;&gt;""),Data!G161,IF(AND(Data!$N$27=7,Data!H161&lt;&gt;""),Data!H161,IF(AND(Data!$N$27=8,Data!I161&lt;&gt;""),Data!I161,IF(AND(Data!$N$27=9,Data!J161&lt;&gt;""),Data!J161,IF(AND(Data!$N$27=10,Data!K161&lt;&gt;""),Data!K161,""))))))))))</f>
        <v/>
      </c>
      <c r="N165" t="str">
        <f t="shared" si="32"/>
        <v/>
      </c>
      <c r="O165" t="str">
        <f t="shared" si="33"/>
        <v/>
      </c>
      <c r="P165" t="str">
        <f t="shared" si="34"/>
        <v/>
      </c>
      <c r="Q165" t="str">
        <f t="shared" si="35"/>
        <v/>
      </c>
      <c r="R165" t="str">
        <f t="shared" si="36"/>
        <v/>
      </c>
      <c r="S165" t="str">
        <f t="shared" si="37"/>
        <v/>
      </c>
    </row>
    <row r="166" spans="2:19" x14ac:dyDescent="0.15">
      <c r="B166" s="38" t="str">
        <f>IF(AND(Data!$N$22=1,Data!B162&lt;&gt;""),Data!B162,IF(AND(Data!$N$22=2,Data!C162&lt;&gt;""),Data!C162,IF(AND(Data!$N$22=3,Data!D162&lt;&gt;""),Data!D162,IF(AND(Data!$N$22=4,Data!E162&lt;&gt;""),Data!E162,IF(AND(Data!$N$22=5,Data!F162&lt;&gt;""),Data!F162,IF(AND(Data!$N$22=6,Data!G162&lt;&gt;""),Data!G162,IF(AND(Data!$N$22=7,Data!H162&lt;&gt;""),Data!H162,IF(AND(Data!$N$22=8,Data!I162&lt;&gt;""),Data!I162,IF(AND(Data!$N$22=9,Data!J162&lt;&gt;""),Data!J162,IF(AND(Data!$N$22=10,Data!K162&lt;&gt;""),Data!K162,""))))))))))</f>
        <v/>
      </c>
      <c r="C166" s="38" t="str">
        <f>IF(AND(Data!$N$27=1,Data!B162&lt;&gt;""),Data!B162,IF(AND(Data!$N$27=2,Data!C162&lt;&gt;""),Data!C162,IF(AND(Data!$N$27=3,Data!D162&lt;&gt;""),Data!D162,IF(AND(Data!$N$27=4,Data!E162&lt;&gt;""),Data!E162,IF(AND(Data!$N$27=5,Data!F162&lt;&gt;""),Data!F162,IF(AND(Data!$N$27=6,Data!G162&lt;&gt;""),Data!G162,IF(AND(Data!$N$27=7,Data!H162&lt;&gt;""),Data!H162,IF(AND(Data!$N$27=8,Data!I162&lt;&gt;""),Data!I162,IF(AND(Data!$N$27=9,Data!J162&lt;&gt;""),Data!J162,IF(AND(Data!$N$27=10,Data!K162&lt;&gt;""),Data!K162,""))))))))))</f>
        <v/>
      </c>
      <c r="N166" t="str">
        <f t="shared" si="32"/>
        <v/>
      </c>
      <c r="O166" t="str">
        <f t="shared" si="33"/>
        <v/>
      </c>
      <c r="P166" t="str">
        <f t="shared" si="34"/>
        <v/>
      </c>
      <c r="Q166" t="str">
        <f t="shared" si="35"/>
        <v/>
      </c>
      <c r="R166" t="str">
        <f t="shared" si="36"/>
        <v/>
      </c>
      <c r="S166" t="str">
        <f t="shared" si="37"/>
        <v/>
      </c>
    </row>
    <row r="167" spans="2:19" x14ac:dyDescent="0.15">
      <c r="B167" s="38" t="str">
        <f>IF(AND(Data!$N$22=1,Data!B163&lt;&gt;""),Data!B163,IF(AND(Data!$N$22=2,Data!C163&lt;&gt;""),Data!C163,IF(AND(Data!$N$22=3,Data!D163&lt;&gt;""),Data!D163,IF(AND(Data!$N$22=4,Data!E163&lt;&gt;""),Data!E163,IF(AND(Data!$N$22=5,Data!F163&lt;&gt;""),Data!F163,IF(AND(Data!$N$22=6,Data!G163&lt;&gt;""),Data!G163,IF(AND(Data!$N$22=7,Data!H163&lt;&gt;""),Data!H163,IF(AND(Data!$N$22=8,Data!I163&lt;&gt;""),Data!I163,IF(AND(Data!$N$22=9,Data!J163&lt;&gt;""),Data!J163,IF(AND(Data!$N$22=10,Data!K163&lt;&gt;""),Data!K163,""))))))))))</f>
        <v/>
      </c>
      <c r="C167" s="38" t="str">
        <f>IF(AND(Data!$N$27=1,Data!B163&lt;&gt;""),Data!B163,IF(AND(Data!$N$27=2,Data!C163&lt;&gt;""),Data!C163,IF(AND(Data!$N$27=3,Data!D163&lt;&gt;""),Data!D163,IF(AND(Data!$N$27=4,Data!E163&lt;&gt;""),Data!E163,IF(AND(Data!$N$27=5,Data!F163&lt;&gt;""),Data!F163,IF(AND(Data!$N$27=6,Data!G163&lt;&gt;""),Data!G163,IF(AND(Data!$N$27=7,Data!H163&lt;&gt;""),Data!H163,IF(AND(Data!$N$27=8,Data!I163&lt;&gt;""),Data!I163,IF(AND(Data!$N$27=9,Data!J163&lt;&gt;""),Data!J163,IF(AND(Data!$N$27=10,Data!K163&lt;&gt;""),Data!K163,""))))))))))</f>
        <v/>
      </c>
      <c r="N167" t="str">
        <f t="shared" si="32"/>
        <v/>
      </c>
      <c r="O167" t="str">
        <f t="shared" si="33"/>
        <v/>
      </c>
      <c r="P167" t="str">
        <f t="shared" si="34"/>
        <v/>
      </c>
      <c r="Q167" t="str">
        <f t="shared" si="35"/>
        <v/>
      </c>
      <c r="R167" t="str">
        <f t="shared" si="36"/>
        <v/>
      </c>
      <c r="S167" t="str">
        <f t="shared" si="37"/>
        <v/>
      </c>
    </row>
    <row r="168" spans="2:19" x14ac:dyDescent="0.15">
      <c r="B168" s="38" t="str">
        <f>IF(AND(Data!$N$22=1,Data!B164&lt;&gt;""),Data!B164,IF(AND(Data!$N$22=2,Data!C164&lt;&gt;""),Data!C164,IF(AND(Data!$N$22=3,Data!D164&lt;&gt;""),Data!D164,IF(AND(Data!$N$22=4,Data!E164&lt;&gt;""),Data!E164,IF(AND(Data!$N$22=5,Data!F164&lt;&gt;""),Data!F164,IF(AND(Data!$N$22=6,Data!G164&lt;&gt;""),Data!G164,IF(AND(Data!$N$22=7,Data!H164&lt;&gt;""),Data!H164,IF(AND(Data!$N$22=8,Data!I164&lt;&gt;""),Data!I164,IF(AND(Data!$N$22=9,Data!J164&lt;&gt;""),Data!J164,IF(AND(Data!$N$22=10,Data!K164&lt;&gt;""),Data!K164,""))))))))))</f>
        <v/>
      </c>
      <c r="C168" s="38" t="str">
        <f>IF(AND(Data!$N$27=1,Data!B164&lt;&gt;""),Data!B164,IF(AND(Data!$N$27=2,Data!C164&lt;&gt;""),Data!C164,IF(AND(Data!$N$27=3,Data!D164&lt;&gt;""),Data!D164,IF(AND(Data!$N$27=4,Data!E164&lt;&gt;""),Data!E164,IF(AND(Data!$N$27=5,Data!F164&lt;&gt;""),Data!F164,IF(AND(Data!$N$27=6,Data!G164&lt;&gt;""),Data!G164,IF(AND(Data!$N$27=7,Data!H164&lt;&gt;""),Data!H164,IF(AND(Data!$N$27=8,Data!I164&lt;&gt;""),Data!I164,IF(AND(Data!$N$27=9,Data!J164&lt;&gt;""),Data!J164,IF(AND(Data!$N$27=10,Data!K164&lt;&gt;""),Data!K164,""))))))))))</f>
        <v/>
      </c>
      <c r="N168" t="str">
        <f t="shared" si="32"/>
        <v/>
      </c>
      <c r="O168" t="str">
        <f t="shared" si="33"/>
        <v/>
      </c>
      <c r="P168" t="str">
        <f t="shared" si="34"/>
        <v/>
      </c>
      <c r="Q168" t="str">
        <f t="shared" si="35"/>
        <v/>
      </c>
      <c r="R168" t="str">
        <f t="shared" si="36"/>
        <v/>
      </c>
      <c r="S168" t="str">
        <f t="shared" si="37"/>
        <v/>
      </c>
    </row>
    <row r="169" spans="2:19" x14ac:dyDescent="0.15">
      <c r="B169" s="38" t="str">
        <f>IF(AND(Data!$N$22=1,Data!B165&lt;&gt;""),Data!B165,IF(AND(Data!$N$22=2,Data!C165&lt;&gt;""),Data!C165,IF(AND(Data!$N$22=3,Data!D165&lt;&gt;""),Data!D165,IF(AND(Data!$N$22=4,Data!E165&lt;&gt;""),Data!E165,IF(AND(Data!$N$22=5,Data!F165&lt;&gt;""),Data!F165,IF(AND(Data!$N$22=6,Data!G165&lt;&gt;""),Data!G165,IF(AND(Data!$N$22=7,Data!H165&lt;&gt;""),Data!H165,IF(AND(Data!$N$22=8,Data!I165&lt;&gt;""),Data!I165,IF(AND(Data!$N$22=9,Data!J165&lt;&gt;""),Data!J165,IF(AND(Data!$N$22=10,Data!K165&lt;&gt;""),Data!K165,""))))))))))</f>
        <v/>
      </c>
      <c r="C169" s="38" t="str">
        <f>IF(AND(Data!$N$27=1,Data!B165&lt;&gt;""),Data!B165,IF(AND(Data!$N$27=2,Data!C165&lt;&gt;""),Data!C165,IF(AND(Data!$N$27=3,Data!D165&lt;&gt;""),Data!D165,IF(AND(Data!$N$27=4,Data!E165&lt;&gt;""),Data!E165,IF(AND(Data!$N$27=5,Data!F165&lt;&gt;""),Data!F165,IF(AND(Data!$N$27=6,Data!G165&lt;&gt;""),Data!G165,IF(AND(Data!$N$27=7,Data!H165&lt;&gt;""),Data!H165,IF(AND(Data!$N$27=8,Data!I165&lt;&gt;""),Data!I165,IF(AND(Data!$N$27=9,Data!J165&lt;&gt;""),Data!J165,IF(AND(Data!$N$27=10,Data!K165&lt;&gt;""),Data!K165,""))))))))))</f>
        <v/>
      </c>
      <c r="N169" t="str">
        <f t="shared" si="32"/>
        <v/>
      </c>
      <c r="O169" t="str">
        <f t="shared" si="33"/>
        <v/>
      </c>
      <c r="P169" t="str">
        <f t="shared" si="34"/>
        <v/>
      </c>
      <c r="Q169" t="str">
        <f t="shared" si="35"/>
        <v/>
      </c>
      <c r="R169" t="str">
        <f t="shared" si="36"/>
        <v/>
      </c>
      <c r="S169" t="str">
        <f t="shared" si="37"/>
        <v/>
      </c>
    </row>
    <row r="170" spans="2:19" x14ac:dyDescent="0.15">
      <c r="B170" s="38" t="str">
        <f>IF(AND(Data!$N$22=1,Data!B166&lt;&gt;""),Data!B166,IF(AND(Data!$N$22=2,Data!C166&lt;&gt;""),Data!C166,IF(AND(Data!$N$22=3,Data!D166&lt;&gt;""),Data!D166,IF(AND(Data!$N$22=4,Data!E166&lt;&gt;""),Data!E166,IF(AND(Data!$N$22=5,Data!F166&lt;&gt;""),Data!F166,IF(AND(Data!$N$22=6,Data!G166&lt;&gt;""),Data!G166,IF(AND(Data!$N$22=7,Data!H166&lt;&gt;""),Data!H166,IF(AND(Data!$N$22=8,Data!I166&lt;&gt;""),Data!I166,IF(AND(Data!$N$22=9,Data!J166&lt;&gt;""),Data!J166,IF(AND(Data!$N$22=10,Data!K166&lt;&gt;""),Data!K166,""))))))))))</f>
        <v/>
      </c>
      <c r="C170" s="38" t="str">
        <f>IF(AND(Data!$N$27=1,Data!B166&lt;&gt;""),Data!B166,IF(AND(Data!$N$27=2,Data!C166&lt;&gt;""),Data!C166,IF(AND(Data!$N$27=3,Data!D166&lt;&gt;""),Data!D166,IF(AND(Data!$N$27=4,Data!E166&lt;&gt;""),Data!E166,IF(AND(Data!$N$27=5,Data!F166&lt;&gt;""),Data!F166,IF(AND(Data!$N$27=6,Data!G166&lt;&gt;""),Data!G166,IF(AND(Data!$N$27=7,Data!H166&lt;&gt;""),Data!H166,IF(AND(Data!$N$27=8,Data!I166&lt;&gt;""),Data!I166,IF(AND(Data!$N$27=9,Data!J166&lt;&gt;""),Data!J166,IF(AND(Data!$N$27=10,Data!K166&lt;&gt;""),Data!K166,""))))))))))</f>
        <v/>
      </c>
      <c r="N170" t="str">
        <f t="shared" si="32"/>
        <v/>
      </c>
      <c r="O170" t="str">
        <f t="shared" si="33"/>
        <v/>
      </c>
      <c r="P170" t="str">
        <f t="shared" si="34"/>
        <v/>
      </c>
      <c r="Q170" t="str">
        <f t="shared" si="35"/>
        <v/>
      </c>
      <c r="R170" t="str">
        <f t="shared" si="36"/>
        <v/>
      </c>
      <c r="S170" t="str">
        <f t="shared" si="37"/>
        <v/>
      </c>
    </row>
    <row r="171" spans="2:19" x14ac:dyDescent="0.15">
      <c r="B171" s="38" t="str">
        <f>IF(AND(Data!$N$22=1,Data!B167&lt;&gt;""),Data!B167,IF(AND(Data!$N$22=2,Data!C167&lt;&gt;""),Data!C167,IF(AND(Data!$N$22=3,Data!D167&lt;&gt;""),Data!D167,IF(AND(Data!$N$22=4,Data!E167&lt;&gt;""),Data!E167,IF(AND(Data!$N$22=5,Data!F167&lt;&gt;""),Data!F167,IF(AND(Data!$N$22=6,Data!G167&lt;&gt;""),Data!G167,IF(AND(Data!$N$22=7,Data!H167&lt;&gt;""),Data!H167,IF(AND(Data!$N$22=8,Data!I167&lt;&gt;""),Data!I167,IF(AND(Data!$N$22=9,Data!J167&lt;&gt;""),Data!J167,IF(AND(Data!$N$22=10,Data!K167&lt;&gt;""),Data!K167,""))))))))))</f>
        <v/>
      </c>
      <c r="C171" s="38" t="str">
        <f>IF(AND(Data!$N$27=1,Data!B167&lt;&gt;""),Data!B167,IF(AND(Data!$N$27=2,Data!C167&lt;&gt;""),Data!C167,IF(AND(Data!$N$27=3,Data!D167&lt;&gt;""),Data!D167,IF(AND(Data!$N$27=4,Data!E167&lt;&gt;""),Data!E167,IF(AND(Data!$N$27=5,Data!F167&lt;&gt;""),Data!F167,IF(AND(Data!$N$27=6,Data!G167&lt;&gt;""),Data!G167,IF(AND(Data!$N$27=7,Data!H167&lt;&gt;""),Data!H167,IF(AND(Data!$N$27=8,Data!I167&lt;&gt;""),Data!I167,IF(AND(Data!$N$27=9,Data!J167&lt;&gt;""),Data!J167,IF(AND(Data!$N$27=10,Data!K167&lt;&gt;""),Data!K167,""))))))))))</f>
        <v/>
      </c>
      <c r="N171" t="str">
        <f t="shared" si="32"/>
        <v/>
      </c>
      <c r="O171" t="str">
        <f t="shared" si="33"/>
        <v/>
      </c>
      <c r="P171" t="str">
        <f t="shared" si="34"/>
        <v/>
      </c>
      <c r="Q171" t="str">
        <f t="shared" si="35"/>
        <v/>
      </c>
      <c r="R171" t="str">
        <f t="shared" si="36"/>
        <v/>
      </c>
      <c r="S171" t="str">
        <f t="shared" si="37"/>
        <v/>
      </c>
    </row>
    <row r="172" spans="2:19" x14ac:dyDescent="0.15">
      <c r="B172" s="38" t="str">
        <f>IF(AND(Data!$N$22=1,Data!B168&lt;&gt;""),Data!B168,IF(AND(Data!$N$22=2,Data!C168&lt;&gt;""),Data!C168,IF(AND(Data!$N$22=3,Data!D168&lt;&gt;""),Data!D168,IF(AND(Data!$N$22=4,Data!E168&lt;&gt;""),Data!E168,IF(AND(Data!$N$22=5,Data!F168&lt;&gt;""),Data!F168,IF(AND(Data!$N$22=6,Data!G168&lt;&gt;""),Data!G168,IF(AND(Data!$N$22=7,Data!H168&lt;&gt;""),Data!H168,IF(AND(Data!$N$22=8,Data!I168&lt;&gt;""),Data!I168,IF(AND(Data!$N$22=9,Data!J168&lt;&gt;""),Data!J168,IF(AND(Data!$N$22=10,Data!K168&lt;&gt;""),Data!K168,""))))))))))</f>
        <v/>
      </c>
      <c r="C172" s="38" t="str">
        <f>IF(AND(Data!$N$27=1,Data!B168&lt;&gt;""),Data!B168,IF(AND(Data!$N$27=2,Data!C168&lt;&gt;""),Data!C168,IF(AND(Data!$N$27=3,Data!D168&lt;&gt;""),Data!D168,IF(AND(Data!$N$27=4,Data!E168&lt;&gt;""),Data!E168,IF(AND(Data!$N$27=5,Data!F168&lt;&gt;""),Data!F168,IF(AND(Data!$N$27=6,Data!G168&lt;&gt;""),Data!G168,IF(AND(Data!$N$27=7,Data!H168&lt;&gt;""),Data!H168,IF(AND(Data!$N$27=8,Data!I168&lt;&gt;""),Data!I168,IF(AND(Data!$N$27=9,Data!J168&lt;&gt;""),Data!J168,IF(AND(Data!$N$27=10,Data!K168&lt;&gt;""),Data!K168,""))))))))))</f>
        <v/>
      </c>
      <c r="N172" t="str">
        <f t="shared" si="32"/>
        <v/>
      </c>
      <c r="O172" t="str">
        <f t="shared" si="33"/>
        <v/>
      </c>
      <c r="P172" t="str">
        <f t="shared" si="34"/>
        <v/>
      </c>
      <c r="Q172" t="str">
        <f t="shared" si="35"/>
        <v/>
      </c>
      <c r="R172" t="str">
        <f t="shared" si="36"/>
        <v/>
      </c>
      <c r="S172" t="str">
        <f t="shared" si="37"/>
        <v/>
      </c>
    </row>
    <row r="173" spans="2:19" x14ac:dyDescent="0.15">
      <c r="B173" s="38" t="str">
        <f>IF(AND(Data!$N$22=1,Data!B169&lt;&gt;""),Data!B169,IF(AND(Data!$N$22=2,Data!C169&lt;&gt;""),Data!C169,IF(AND(Data!$N$22=3,Data!D169&lt;&gt;""),Data!D169,IF(AND(Data!$N$22=4,Data!E169&lt;&gt;""),Data!E169,IF(AND(Data!$N$22=5,Data!F169&lt;&gt;""),Data!F169,IF(AND(Data!$N$22=6,Data!G169&lt;&gt;""),Data!G169,IF(AND(Data!$N$22=7,Data!H169&lt;&gt;""),Data!H169,IF(AND(Data!$N$22=8,Data!I169&lt;&gt;""),Data!I169,IF(AND(Data!$N$22=9,Data!J169&lt;&gt;""),Data!J169,IF(AND(Data!$N$22=10,Data!K169&lt;&gt;""),Data!K169,""))))))))))</f>
        <v/>
      </c>
      <c r="C173" s="38" t="str">
        <f>IF(AND(Data!$N$27=1,Data!B169&lt;&gt;""),Data!B169,IF(AND(Data!$N$27=2,Data!C169&lt;&gt;""),Data!C169,IF(AND(Data!$N$27=3,Data!D169&lt;&gt;""),Data!D169,IF(AND(Data!$N$27=4,Data!E169&lt;&gt;""),Data!E169,IF(AND(Data!$N$27=5,Data!F169&lt;&gt;""),Data!F169,IF(AND(Data!$N$27=6,Data!G169&lt;&gt;""),Data!G169,IF(AND(Data!$N$27=7,Data!H169&lt;&gt;""),Data!H169,IF(AND(Data!$N$27=8,Data!I169&lt;&gt;""),Data!I169,IF(AND(Data!$N$27=9,Data!J169&lt;&gt;""),Data!J169,IF(AND(Data!$N$27=10,Data!K169&lt;&gt;""),Data!K169,""))))))))))</f>
        <v/>
      </c>
      <c r="N173" t="str">
        <f t="shared" si="32"/>
        <v/>
      </c>
      <c r="O173" t="str">
        <f t="shared" si="33"/>
        <v/>
      </c>
      <c r="P173" t="str">
        <f t="shared" si="34"/>
        <v/>
      </c>
      <c r="Q173" t="str">
        <f t="shared" si="35"/>
        <v/>
      </c>
      <c r="R173" t="str">
        <f t="shared" si="36"/>
        <v/>
      </c>
      <c r="S173" t="str">
        <f t="shared" si="37"/>
        <v/>
      </c>
    </row>
    <row r="174" spans="2:19" x14ac:dyDescent="0.15">
      <c r="B174" s="38" t="str">
        <f>IF(AND(Data!$N$22=1,Data!B170&lt;&gt;""),Data!B170,IF(AND(Data!$N$22=2,Data!C170&lt;&gt;""),Data!C170,IF(AND(Data!$N$22=3,Data!D170&lt;&gt;""),Data!D170,IF(AND(Data!$N$22=4,Data!E170&lt;&gt;""),Data!E170,IF(AND(Data!$N$22=5,Data!F170&lt;&gt;""),Data!F170,IF(AND(Data!$N$22=6,Data!G170&lt;&gt;""),Data!G170,IF(AND(Data!$N$22=7,Data!H170&lt;&gt;""),Data!H170,IF(AND(Data!$N$22=8,Data!I170&lt;&gt;""),Data!I170,IF(AND(Data!$N$22=9,Data!J170&lt;&gt;""),Data!J170,IF(AND(Data!$N$22=10,Data!K170&lt;&gt;""),Data!K170,""))))))))))</f>
        <v/>
      </c>
      <c r="C174" s="38" t="str">
        <f>IF(AND(Data!$N$27=1,Data!B170&lt;&gt;""),Data!B170,IF(AND(Data!$N$27=2,Data!C170&lt;&gt;""),Data!C170,IF(AND(Data!$N$27=3,Data!D170&lt;&gt;""),Data!D170,IF(AND(Data!$N$27=4,Data!E170&lt;&gt;""),Data!E170,IF(AND(Data!$N$27=5,Data!F170&lt;&gt;""),Data!F170,IF(AND(Data!$N$27=6,Data!G170&lt;&gt;""),Data!G170,IF(AND(Data!$N$27=7,Data!H170&lt;&gt;""),Data!H170,IF(AND(Data!$N$27=8,Data!I170&lt;&gt;""),Data!I170,IF(AND(Data!$N$27=9,Data!J170&lt;&gt;""),Data!J170,IF(AND(Data!$N$27=10,Data!K170&lt;&gt;""),Data!K170,""))))))))))</f>
        <v/>
      </c>
      <c r="N174" t="str">
        <f t="shared" ref="N174:N205" si="38">IF(B167=$L$14,C167,"")</f>
        <v/>
      </c>
      <c r="O174" t="str">
        <f t="shared" ref="O174:O205" si="39">IF(B167=$L$15,C167,"")</f>
        <v/>
      </c>
      <c r="P174" t="str">
        <f t="shared" ref="P174:P205" si="40">IF(B167=$L$16,C167,"")</f>
        <v/>
      </c>
      <c r="Q174" t="str">
        <f t="shared" si="35"/>
        <v/>
      </c>
      <c r="R174" t="str">
        <f t="shared" si="36"/>
        <v/>
      </c>
      <c r="S174" t="str">
        <f t="shared" si="37"/>
        <v/>
      </c>
    </row>
    <row r="175" spans="2:19" x14ac:dyDescent="0.15">
      <c r="B175" s="38" t="str">
        <f>IF(AND(Data!$N$22=1,Data!B171&lt;&gt;""),Data!B171,IF(AND(Data!$N$22=2,Data!C171&lt;&gt;""),Data!C171,IF(AND(Data!$N$22=3,Data!D171&lt;&gt;""),Data!D171,IF(AND(Data!$N$22=4,Data!E171&lt;&gt;""),Data!E171,IF(AND(Data!$N$22=5,Data!F171&lt;&gt;""),Data!F171,IF(AND(Data!$N$22=6,Data!G171&lt;&gt;""),Data!G171,IF(AND(Data!$N$22=7,Data!H171&lt;&gt;""),Data!H171,IF(AND(Data!$N$22=8,Data!I171&lt;&gt;""),Data!I171,IF(AND(Data!$N$22=9,Data!J171&lt;&gt;""),Data!J171,IF(AND(Data!$N$22=10,Data!K171&lt;&gt;""),Data!K171,""))))))))))</f>
        <v/>
      </c>
      <c r="C175" s="38" t="str">
        <f>IF(AND(Data!$N$27=1,Data!B171&lt;&gt;""),Data!B171,IF(AND(Data!$N$27=2,Data!C171&lt;&gt;""),Data!C171,IF(AND(Data!$N$27=3,Data!D171&lt;&gt;""),Data!D171,IF(AND(Data!$N$27=4,Data!E171&lt;&gt;""),Data!E171,IF(AND(Data!$N$27=5,Data!F171&lt;&gt;""),Data!F171,IF(AND(Data!$N$27=6,Data!G171&lt;&gt;""),Data!G171,IF(AND(Data!$N$27=7,Data!H171&lt;&gt;""),Data!H171,IF(AND(Data!$N$27=8,Data!I171&lt;&gt;""),Data!I171,IF(AND(Data!$N$27=9,Data!J171&lt;&gt;""),Data!J171,IF(AND(Data!$N$27=10,Data!K171&lt;&gt;""),Data!K171,""))))))))))</f>
        <v/>
      </c>
      <c r="N175" t="str">
        <f t="shared" si="38"/>
        <v/>
      </c>
      <c r="O175" t="str">
        <f t="shared" si="39"/>
        <v/>
      </c>
      <c r="P175" t="str">
        <f t="shared" si="40"/>
        <v/>
      </c>
      <c r="Q175" t="str">
        <f t="shared" si="35"/>
        <v/>
      </c>
      <c r="R175" t="str">
        <f t="shared" si="36"/>
        <v/>
      </c>
      <c r="S175" t="str">
        <f t="shared" si="37"/>
        <v/>
      </c>
    </row>
    <row r="176" spans="2:19" x14ac:dyDescent="0.15">
      <c r="B176" s="38" t="str">
        <f>IF(AND(Data!$N$22=1,Data!B172&lt;&gt;""),Data!B172,IF(AND(Data!$N$22=2,Data!C172&lt;&gt;""),Data!C172,IF(AND(Data!$N$22=3,Data!D172&lt;&gt;""),Data!D172,IF(AND(Data!$N$22=4,Data!E172&lt;&gt;""),Data!E172,IF(AND(Data!$N$22=5,Data!F172&lt;&gt;""),Data!F172,IF(AND(Data!$N$22=6,Data!G172&lt;&gt;""),Data!G172,IF(AND(Data!$N$22=7,Data!H172&lt;&gt;""),Data!H172,IF(AND(Data!$N$22=8,Data!I172&lt;&gt;""),Data!I172,IF(AND(Data!$N$22=9,Data!J172&lt;&gt;""),Data!J172,IF(AND(Data!$N$22=10,Data!K172&lt;&gt;""),Data!K172,""))))))))))</f>
        <v/>
      </c>
      <c r="C176" s="38" t="str">
        <f>IF(AND(Data!$N$27=1,Data!B172&lt;&gt;""),Data!B172,IF(AND(Data!$N$27=2,Data!C172&lt;&gt;""),Data!C172,IF(AND(Data!$N$27=3,Data!D172&lt;&gt;""),Data!D172,IF(AND(Data!$N$27=4,Data!E172&lt;&gt;""),Data!E172,IF(AND(Data!$N$27=5,Data!F172&lt;&gt;""),Data!F172,IF(AND(Data!$N$27=6,Data!G172&lt;&gt;""),Data!G172,IF(AND(Data!$N$27=7,Data!H172&lt;&gt;""),Data!H172,IF(AND(Data!$N$27=8,Data!I172&lt;&gt;""),Data!I172,IF(AND(Data!$N$27=9,Data!J172&lt;&gt;""),Data!J172,IF(AND(Data!$N$27=10,Data!K172&lt;&gt;""),Data!K172,""))))))))))</f>
        <v/>
      </c>
      <c r="N176" t="str">
        <f t="shared" si="38"/>
        <v/>
      </c>
      <c r="O176" t="str">
        <f t="shared" si="39"/>
        <v/>
      </c>
      <c r="P176" t="str">
        <f t="shared" si="40"/>
        <v/>
      </c>
      <c r="Q176" t="str">
        <f t="shared" si="35"/>
        <v/>
      </c>
      <c r="R176" t="str">
        <f t="shared" si="36"/>
        <v/>
      </c>
      <c r="S176" t="str">
        <f t="shared" si="37"/>
        <v/>
      </c>
    </row>
    <row r="177" spans="2:19" x14ac:dyDescent="0.15">
      <c r="B177" s="38" t="str">
        <f>IF(AND(Data!$N$22=1,Data!B173&lt;&gt;""),Data!B173,IF(AND(Data!$N$22=2,Data!C173&lt;&gt;""),Data!C173,IF(AND(Data!$N$22=3,Data!D173&lt;&gt;""),Data!D173,IF(AND(Data!$N$22=4,Data!E173&lt;&gt;""),Data!E173,IF(AND(Data!$N$22=5,Data!F173&lt;&gt;""),Data!F173,IF(AND(Data!$N$22=6,Data!G173&lt;&gt;""),Data!G173,IF(AND(Data!$N$22=7,Data!H173&lt;&gt;""),Data!H173,IF(AND(Data!$N$22=8,Data!I173&lt;&gt;""),Data!I173,IF(AND(Data!$N$22=9,Data!J173&lt;&gt;""),Data!J173,IF(AND(Data!$N$22=10,Data!K173&lt;&gt;""),Data!K173,""))))))))))</f>
        <v/>
      </c>
      <c r="C177" s="38" t="str">
        <f>IF(AND(Data!$N$27=1,Data!B173&lt;&gt;""),Data!B173,IF(AND(Data!$N$27=2,Data!C173&lt;&gt;""),Data!C173,IF(AND(Data!$N$27=3,Data!D173&lt;&gt;""),Data!D173,IF(AND(Data!$N$27=4,Data!E173&lt;&gt;""),Data!E173,IF(AND(Data!$N$27=5,Data!F173&lt;&gt;""),Data!F173,IF(AND(Data!$N$27=6,Data!G173&lt;&gt;""),Data!G173,IF(AND(Data!$N$27=7,Data!H173&lt;&gt;""),Data!H173,IF(AND(Data!$N$27=8,Data!I173&lt;&gt;""),Data!I173,IF(AND(Data!$N$27=9,Data!J173&lt;&gt;""),Data!J173,IF(AND(Data!$N$27=10,Data!K173&lt;&gt;""),Data!K173,""))))))))))</f>
        <v/>
      </c>
      <c r="N177" t="str">
        <f t="shared" si="38"/>
        <v/>
      </c>
      <c r="O177" t="str">
        <f t="shared" si="39"/>
        <v/>
      </c>
      <c r="P177" t="str">
        <f t="shared" si="40"/>
        <v/>
      </c>
      <c r="Q177" t="str">
        <f t="shared" si="35"/>
        <v/>
      </c>
      <c r="R177" t="str">
        <f t="shared" si="36"/>
        <v/>
      </c>
      <c r="S177" t="str">
        <f t="shared" si="37"/>
        <v/>
      </c>
    </row>
    <row r="178" spans="2:19" x14ac:dyDescent="0.15">
      <c r="B178" s="38" t="str">
        <f>IF(AND(Data!$N$22=1,Data!B174&lt;&gt;""),Data!B174,IF(AND(Data!$N$22=2,Data!C174&lt;&gt;""),Data!C174,IF(AND(Data!$N$22=3,Data!D174&lt;&gt;""),Data!D174,IF(AND(Data!$N$22=4,Data!E174&lt;&gt;""),Data!E174,IF(AND(Data!$N$22=5,Data!F174&lt;&gt;""),Data!F174,IF(AND(Data!$N$22=6,Data!G174&lt;&gt;""),Data!G174,IF(AND(Data!$N$22=7,Data!H174&lt;&gt;""),Data!H174,IF(AND(Data!$N$22=8,Data!I174&lt;&gt;""),Data!I174,IF(AND(Data!$N$22=9,Data!J174&lt;&gt;""),Data!J174,IF(AND(Data!$N$22=10,Data!K174&lt;&gt;""),Data!K174,""))))))))))</f>
        <v/>
      </c>
      <c r="C178" s="38" t="str">
        <f>IF(AND(Data!$N$27=1,Data!B174&lt;&gt;""),Data!B174,IF(AND(Data!$N$27=2,Data!C174&lt;&gt;""),Data!C174,IF(AND(Data!$N$27=3,Data!D174&lt;&gt;""),Data!D174,IF(AND(Data!$N$27=4,Data!E174&lt;&gt;""),Data!E174,IF(AND(Data!$N$27=5,Data!F174&lt;&gt;""),Data!F174,IF(AND(Data!$N$27=6,Data!G174&lt;&gt;""),Data!G174,IF(AND(Data!$N$27=7,Data!H174&lt;&gt;""),Data!H174,IF(AND(Data!$N$27=8,Data!I174&lt;&gt;""),Data!I174,IF(AND(Data!$N$27=9,Data!J174&lt;&gt;""),Data!J174,IF(AND(Data!$N$27=10,Data!K174&lt;&gt;""),Data!K174,""))))))))))</f>
        <v/>
      </c>
      <c r="N178" t="str">
        <f t="shared" si="38"/>
        <v/>
      </c>
      <c r="O178" t="str">
        <f t="shared" si="39"/>
        <v/>
      </c>
      <c r="P178" t="str">
        <f t="shared" si="40"/>
        <v/>
      </c>
      <c r="Q178" t="str">
        <f t="shared" si="35"/>
        <v/>
      </c>
      <c r="R178" t="str">
        <f t="shared" si="36"/>
        <v/>
      </c>
      <c r="S178" t="str">
        <f t="shared" si="37"/>
        <v/>
      </c>
    </row>
    <row r="179" spans="2:19" x14ac:dyDescent="0.15">
      <c r="B179" s="38" t="str">
        <f>IF(AND(Data!$N$22=1,Data!B175&lt;&gt;""),Data!B175,IF(AND(Data!$N$22=2,Data!C175&lt;&gt;""),Data!C175,IF(AND(Data!$N$22=3,Data!D175&lt;&gt;""),Data!D175,IF(AND(Data!$N$22=4,Data!E175&lt;&gt;""),Data!E175,IF(AND(Data!$N$22=5,Data!F175&lt;&gt;""),Data!F175,IF(AND(Data!$N$22=6,Data!G175&lt;&gt;""),Data!G175,IF(AND(Data!$N$22=7,Data!H175&lt;&gt;""),Data!H175,IF(AND(Data!$N$22=8,Data!I175&lt;&gt;""),Data!I175,IF(AND(Data!$N$22=9,Data!J175&lt;&gt;""),Data!J175,IF(AND(Data!$N$22=10,Data!K175&lt;&gt;""),Data!K175,""))))))))))</f>
        <v/>
      </c>
      <c r="C179" s="38" t="str">
        <f>IF(AND(Data!$N$27=1,Data!B175&lt;&gt;""),Data!B175,IF(AND(Data!$N$27=2,Data!C175&lt;&gt;""),Data!C175,IF(AND(Data!$N$27=3,Data!D175&lt;&gt;""),Data!D175,IF(AND(Data!$N$27=4,Data!E175&lt;&gt;""),Data!E175,IF(AND(Data!$N$27=5,Data!F175&lt;&gt;""),Data!F175,IF(AND(Data!$N$27=6,Data!G175&lt;&gt;""),Data!G175,IF(AND(Data!$N$27=7,Data!H175&lt;&gt;""),Data!H175,IF(AND(Data!$N$27=8,Data!I175&lt;&gt;""),Data!I175,IF(AND(Data!$N$27=9,Data!J175&lt;&gt;""),Data!J175,IF(AND(Data!$N$27=10,Data!K175&lt;&gt;""),Data!K175,""))))))))))</f>
        <v/>
      </c>
      <c r="N179" t="str">
        <f t="shared" si="38"/>
        <v/>
      </c>
      <c r="O179" t="str">
        <f t="shared" si="39"/>
        <v/>
      </c>
      <c r="P179" t="str">
        <f t="shared" si="40"/>
        <v/>
      </c>
      <c r="Q179" t="str">
        <f t="shared" si="35"/>
        <v/>
      </c>
      <c r="R179" t="str">
        <f t="shared" si="36"/>
        <v/>
      </c>
      <c r="S179" t="str">
        <f t="shared" si="37"/>
        <v/>
      </c>
    </row>
    <row r="180" spans="2:19" x14ac:dyDescent="0.15">
      <c r="B180" s="38" t="str">
        <f>IF(AND(Data!$N$22=1,Data!B176&lt;&gt;""),Data!B176,IF(AND(Data!$N$22=2,Data!C176&lt;&gt;""),Data!C176,IF(AND(Data!$N$22=3,Data!D176&lt;&gt;""),Data!D176,IF(AND(Data!$N$22=4,Data!E176&lt;&gt;""),Data!E176,IF(AND(Data!$N$22=5,Data!F176&lt;&gt;""),Data!F176,IF(AND(Data!$N$22=6,Data!G176&lt;&gt;""),Data!G176,IF(AND(Data!$N$22=7,Data!H176&lt;&gt;""),Data!H176,IF(AND(Data!$N$22=8,Data!I176&lt;&gt;""),Data!I176,IF(AND(Data!$N$22=9,Data!J176&lt;&gt;""),Data!J176,IF(AND(Data!$N$22=10,Data!K176&lt;&gt;""),Data!K176,""))))))))))</f>
        <v/>
      </c>
      <c r="C180" s="38" t="str">
        <f>IF(AND(Data!$N$27=1,Data!B176&lt;&gt;""),Data!B176,IF(AND(Data!$N$27=2,Data!C176&lt;&gt;""),Data!C176,IF(AND(Data!$N$27=3,Data!D176&lt;&gt;""),Data!D176,IF(AND(Data!$N$27=4,Data!E176&lt;&gt;""),Data!E176,IF(AND(Data!$N$27=5,Data!F176&lt;&gt;""),Data!F176,IF(AND(Data!$N$27=6,Data!G176&lt;&gt;""),Data!G176,IF(AND(Data!$N$27=7,Data!H176&lt;&gt;""),Data!H176,IF(AND(Data!$N$27=8,Data!I176&lt;&gt;""),Data!I176,IF(AND(Data!$N$27=9,Data!J176&lt;&gt;""),Data!J176,IF(AND(Data!$N$27=10,Data!K176&lt;&gt;""),Data!K176,""))))))))))</f>
        <v/>
      </c>
      <c r="N180" t="str">
        <f t="shared" si="38"/>
        <v/>
      </c>
      <c r="O180" t="str">
        <f t="shared" si="39"/>
        <v/>
      </c>
      <c r="P180" t="str">
        <f t="shared" si="40"/>
        <v/>
      </c>
      <c r="Q180" t="str">
        <f t="shared" si="35"/>
        <v/>
      </c>
      <c r="R180" t="str">
        <f t="shared" si="36"/>
        <v/>
      </c>
      <c r="S180" t="str">
        <f t="shared" si="37"/>
        <v/>
      </c>
    </row>
    <row r="181" spans="2:19" x14ac:dyDescent="0.15">
      <c r="B181" s="38" t="str">
        <f>IF(AND(Data!$N$22=1,Data!B177&lt;&gt;""),Data!B177,IF(AND(Data!$N$22=2,Data!C177&lt;&gt;""),Data!C177,IF(AND(Data!$N$22=3,Data!D177&lt;&gt;""),Data!D177,IF(AND(Data!$N$22=4,Data!E177&lt;&gt;""),Data!E177,IF(AND(Data!$N$22=5,Data!F177&lt;&gt;""),Data!F177,IF(AND(Data!$N$22=6,Data!G177&lt;&gt;""),Data!G177,IF(AND(Data!$N$22=7,Data!H177&lt;&gt;""),Data!H177,IF(AND(Data!$N$22=8,Data!I177&lt;&gt;""),Data!I177,IF(AND(Data!$N$22=9,Data!J177&lt;&gt;""),Data!J177,IF(AND(Data!$N$22=10,Data!K177&lt;&gt;""),Data!K177,""))))))))))</f>
        <v/>
      </c>
      <c r="C181" s="38" t="str">
        <f>IF(AND(Data!$N$27=1,Data!B177&lt;&gt;""),Data!B177,IF(AND(Data!$N$27=2,Data!C177&lt;&gt;""),Data!C177,IF(AND(Data!$N$27=3,Data!D177&lt;&gt;""),Data!D177,IF(AND(Data!$N$27=4,Data!E177&lt;&gt;""),Data!E177,IF(AND(Data!$N$27=5,Data!F177&lt;&gt;""),Data!F177,IF(AND(Data!$N$27=6,Data!G177&lt;&gt;""),Data!G177,IF(AND(Data!$N$27=7,Data!H177&lt;&gt;""),Data!H177,IF(AND(Data!$N$27=8,Data!I177&lt;&gt;""),Data!I177,IF(AND(Data!$N$27=9,Data!J177&lt;&gt;""),Data!J177,IF(AND(Data!$N$27=10,Data!K177&lt;&gt;""),Data!K177,""))))))))))</f>
        <v/>
      </c>
      <c r="N181" t="str">
        <f t="shared" si="38"/>
        <v/>
      </c>
      <c r="O181" t="str">
        <f t="shared" si="39"/>
        <v/>
      </c>
      <c r="P181" t="str">
        <f t="shared" si="40"/>
        <v/>
      </c>
      <c r="Q181" t="str">
        <f t="shared" si="35"/>
        <v/>
      </c>
      <c r="R181" t="str">
        <f t="shared" si="36"/>
        <v/>
      </c>
      <c r="S181" t="str">
        <f t="shared" si="37"/>
        <v/>
      </c>
    </row>
    <row r="182" spans="2:19" x14ac:dyDescent="0.15">
      <c r="B182" s="38" t="str">
        <f>IF(AND(Data!$N$22=1,Data!B178&lt;&gt;""),Data!B178,IF(AND(Data!$N$22=2,Data!C178&lt;&gt;""),Data!C178,IF(AND(Data!$N$22=3,Data!D178&lt;&gt;""),Data!D178,IF(AND(Data!$N$22=4,Data!E178&lt;&gt;""),Data!E178,IF(AND(Data!$N$22=5,Data!F178&lt;&gt;""),Data!F178,IF(AND(Data!$N$22=6,Data!G178&lt;&gt;""),Data!G178,IF(AND(Data!$N$22=7,Data!H178&lt;&gt;""),Data!H178,IF(AND(Data!$N$22=8,Data!I178&lt;&gt;""),Data!I178,IF(AND(Data!$N$22=9,Data!J178&lt;&gt;""),Data!J178,IF(AND(Data!$N$22=10,Data!K178&lt;&gt;""),Data!K178,""))))))))))</f>
        <v/>
      </c>
      <c r="C182" s="38" t="str">
        <f>IF(AND(Data!$N$27=1,Data!B178&lt;&gt;""),Data!B178,IF(AND(Data!$N$27=2,Data!C178&lt;&gt;""),Data!C178,IF(AND(Data!$N$27=3,Data!D178&lt;&gt;""),Data!D178,IF(AND(Data!$N$27=4,Data!E178&lt;&gt;""),Data!E178,IF(AND(Data!$N$27=5,Data!F178&lt;&gt;""),Data!F178,IF(AND(Data!$N$27=6,Data!G178&lt;&gt;""),Data!G178,IF(AND(Data!$N$27=7,Data!H178&lt;&gt;""),Data!H178,IF(AND(Data!$N$27=8,Data!I178&lt;&gt;""),Data!I178,IF(AND(Data!$N$27=9,Data!J178&lt;&gt;""),Data!J178,IF(AND(Data!$N$27=10,Data!K178&lt;&gt;""),Data!K178,""))))))))))</f>
        <v/>
      </c>
      <c r="N182" t="str">
        <f t="shared" si="38"/>
        <v/>
      </c>
      <c r="O182" t="str">
        <f t="shared" si="39"/>
        <v/>
      </c>
      <c r="P182" t="str">
        <f t="shared" si="40"/>
        <v/>
      </c>
      <c r="Q182" t="str">
        <f t="shared" si="35"/>
        <v/>
      </c>
      <c r="R182" t="str">
        <f t="shared" si="36"/>
        <v/>
      </c>
      <c r="S182" t="str">
        <f t="shared" si="37"/>
        <v/>
      </c>
    </row>
    <row r="183" spans="2:19" x14ac:dyDescent="0.15">
      <c r="B183" s="38" t="str">
        <f>IF(AND(Data!$N$22=1,Data!B179&lt;&gt;""),Data!B179,IF(AND(Data!$N$22=2,Data!C179&lt;&gt;""),Data!C179,IF(AND(Data!$N$22=3,Data!D179&lt;&gt;""),Data!D179,IF(AND(Data!$N$22=4,Data!E179&lt;&gt;""),Data!E179,IF(AND(Data!$N$22=5,Data!F179&lt;&gt;""),Data!F179,IF(AND(Data!$N$22=6,Data!G179&lt;&gt;""),Data!G179,IF(AND(Data!$N$22=7,Data!H179&lt;&gt;""),Data!H179,IF(AND(Data!$N$22=8,Data!I179&lt;&gt;""),Data!I179,IF(AND(Data!$N$22=9,Data!J179&lt;&gt;""),Data!J179,IF(AND(Data!$N$22=10,Data!K179&lt;&gt;""),Data!K179,""))))))))))</f>
        <v/>
      </c>
      <c r="C183" s="38" t="str">
        <f>IF(AND(Data!$N$27=1,Data!B179&lt;&gt;""),Data!B179,IF(AND(Data!$N$27=2,Data!C179&lt;&gt;""),Data!C179,IF(AND(Data!$N$27=3,Data!D179&lt;&gt;""),Data!D179,IF(AND(Data!$N$27=4,Data!E179&lt;&gt;""),Data!E179,IF(AND(Data!$N$27=5,Data!F179&lt;&gt;""),Data!F179,IF(AND(Data!$N$27=6,Data!G179&lt;&gt;""),Data!G179,IF(AND(Data!$N$27=7,Data!H179&lt;&gt;""),Data!H179,IF(AND(Data!$N$27=8,Data!I179&lt;&gt;""),Data!I179,IF(AND(Data!$N$27=9,Data!J179&lt;&gt;""),Data!J179,IF(AND(Data!$N$27=10,Data!K179&lt;&gt;""),Data!K179,""))))))))))</f>
        <v/>
      </c>
      <c r="N183" t="str">
        <f t="shared" si="38"/>
        <v/>
      </c>
      <c r="O183" t="str">
        <f t="shared" si="39"/>
        <v/>
      </c>
      <c r="P183" t="str">
        <f t="shared" si="40"/>
        <v/>
      </c>
      <c r="Q183" t="str">
        <f t="shared" si="35"/>
        <v/>
      </c>
      <c r="R183" t="str">
        <f t="shared" si="36"/>
        <v/>
      </c>
      <c r="S183" t="str">
        <f t="shared" si="37"/>
        <v/>
      </c>
    </row>
    <row r="184" spans="2:19" x14ac:dyDescent="0.15">
      <c r="B184" s="38" t="str">
        <f>IF(AND(Data!$N$22=1,Data!B180&lt;&gt;""),Data!B180,IF(AND(Data!$N$22=2,Data!C180&lt;&gt;""),Data!C180,IF(AND(Data!$N$22=3,Data!D180&lt;&gt;""),Data!D180,IF(AND(Data!$N$22=4,Data!E180&lt;&gt;""),Data!E180,IF(AND(Data!$N$22=5,Data!F180&lt;&gt;""),Data!F180,IF(AND(Data!$N$22=6,Data!G180&lt;&gt;""),Data!G180,IF(AND(Data!$N$22=7,Data!H180&lt;&gt;""),Data!H180,IF(AND(Data!$N$22=8,Data!I180&lt;&gt;""),Data!I180,IF(AND(Data!$N$22=9,Data!J180&lt;&gt;""),Data!J180,IF(AND(Data!$N$22=10,Data!K180&lt;&gt;""),Data!K180,""))))))))))</f>
        <v/>
      </c>
      <c r="C184" s="38" t="str">
        <f>IF(AND(Data!$N$27=1,Data!B180&lt;&gt;""),Data!B180,IF(AND(Data!$N$27=2,Data!C180&lt;&gt;""),Data!C180,IF(AND(Data!$N$27=3,Data!D180&lt;&gt;""),Data!D180,IF(AND(Data!$N$27=4,Data!E180&lt;&gt;""),Data!E180,IF(AND(Data!$N$27=5,Data!F180&lt;&gt;""),Data!F180,IF(AND(Data!$N$27=6,Data!G180&lt;&gt;""),Data!G180,IF(AND(Data!$N$27=7,Data!H180&lt;&gt;""),Data!H180,IF(AND(Data!$N$27=8,Data!I180&lt;&gt;""),Data!I180,IF(AND(Data!$N$27=9,Data!J180&lt;&gt;""),Data!J180,IF(AND(Data!$N$27=10,Data!K180&lt;&gt;""),Data!K180,""))))))))))</f>
        <v/>
      </c>
      <c r="N184" t="str">
        <f t="shared" si="38"/>
        <v/>
      </c>
      <c r="O184" t="str">
        <f t="shared" si="39"/>
        <v/>
      </c>
      <c r="P184" t="str">
        <f t="shared" si="40"/>
        <v/>
      </c>
      <c r="Q184" t="str">
        <f t="shared" si="35"/>
        <v/>
      </c>
      <c r="R184" t="str">
        <f t="shared" si="36"/>
        <v/>
      </c>
      <c r="S184" t="str">
        <f t="shared" si="37"/>
        <v/>
      </c>
    </row>
    <row r="185" spans="2:19" x14ac:dyDescent="0.15">
      <c r="B185" s="38" t="str">
        <f>IF(AND(Data!$N$22=1,Data!B181&lt;&gt;""),Data!B181,IF(AND(Data!$N$22=2,Data!C181&lt;&gt;""),Data!C181,IF(AND(Data!$N$22=3,Data!D181&lt;&gt;""),Data!D181,IF(AND(Data!$N$22=4,Data!E181&lt;&gt;""),Data!E181,IF(AND(Data!$N$22=5,Data!F181&lt;&gt;""),Data!F181,IF(AND(Data!$N$22=6,Data!G181&lt;&gt;""),Data!G181,IF(AND(Data!$N$22=7,Data!H181&lt;&gt;""),Data!H181,IF(AND(Data!$N$22=8,Data!I181&lt;&gt;""),Data!I181,IF(AND(Data!$N$22=9,Data!J181&lt;&gt;""),Data!J181,IF(AND(Data!$N$22=10,Data!K181&lt;&gt;""),Data!K181,""))))))))))</f>
        <v/>
      </c>
      <c r="C185" s="38" t="str">
        <f>IF(AND(Data!$N$27=1,Data!B181&lt;&gt;""),Data!B181,IF(AND(Data!$N$27=2,Data!C181&lt;&gt;""),Data!C181,IF(AND(Data!$N$27=3,Data!D181&lt;&gt;""),Data!D181,IF(AND(Data!$N$27=4,Data!E181&lt;&gt;""),Data!E181,IF(AND(Data!$N$27=5,Data!F181&lt;&gt;""),Data!F181,IF(AND(Data!$N$27=6,Data!G181&lt;&gt;""),Data!G181,IF(AND(Data!$N$27=7,Data!H181&lt;&gt;""),Data!H181,IF(AND(Data!$N$27=8,Data!I181&lt;&gt;""),Data!I181,IF(AND(Data!$N$27=9,Data!J181&lt;&gt;""),Data!J181,IF(AND(Data!$N$27=10,Data!K181&lt;&gt;""),Data!K181,""))))))))))</f>
        <v/>
      </c>
      <c r="N185" t="str">
        <f t="shared" si="38"/>
        <v/>
      </c>
      <c r="O185" t="str">
        <f t="shared" si="39"/>
        <v/>
      </c>
      <c r="P185" t="str">
        <f t="shared" si="40"/>
        <v/>
      </c>
      <c r="Q185" t="str">
        <f t="shared" si="35"/>
        <v/>
      </c>
      <c r="R185" t="str">
        <f t="shared" si="36"/>
        <v/>
      </c>
      <c r="S185" t="str">
        <f t="shared" si="37"/>
        <v/>
      </c>
    </row>
    <row r="186" spans="2:19" x14ac:dyDescent="0.15">
      <c r="B186" s="38" t="str">
        <f>IF(AND(Data!$N$22=1,Data!B182&lt;&gt;""),Data!B182,IF(AND(Data!$N$22=2,Data!C182&lt;&gt;""),Data!C182,IF(AND(Data!$N$22=3,Data!D182&lt;&gt;""),Data!D182,IF(AND(Data!$N$22=4,Data!E182&lt;&gt;""),Data!E182,IF(AND(Data!$N$22=5,Data!F182&lt;&gt;""),Data!F182,IF(AND(Data!$N$22=6,Data!G182&lt;&gt;""),Data!G182,IF(AND(Data!$N$22=7,Data!H182&lt;&gt;""),Data!H182,IF(AND(Data!$N$22=8,Data!I182&lt;&gt;""),Data!I182,IF(AND(Data!$N$22=9,Data!J182&lt;&gt;""),Data!J182,IF(AND(Data!$N$22=10,Data!K182&lt;&gt;""),Data!K182,""))))))))))</f>
        <v/>
      </c>
      <c r="C186" s="38" t="str">
        <f>IF(AND(Data!$N$27=1,Data!B182&lt;&gt;""),Data!B182,IF(AND(Data!$N$27=2,Data!C182&lt;&gt;""),Data!C182,IF(AND(Data!$N$27=3,Data!D182&lt;&gt;""),Data!D182,IF(AND(Data!$N$27=4,Data!E182&lt;&gt;""),Data!E182,IF(AND(Data!$N$27=5,Data!F182&lt;&gt;""),Data!F182,IF(AND(Data!$N$27=6,Data!G182&lt;&gt;""),Data!G182,IF(AND(Data!$N$27=7,Data!H182&lt;&gt;""),Data!H182,IF(AND(Data!$N$27=8,Data!I182&lt;&gt;""),Data!I182,IF(AND(Data!$N$27=9,Data!J182&lt;&gt;""),Data!J182,IF(AND(Data!$N$27=10,Data!K182&lt;&gt;""),Data!K182,""))))))))))</f>
        <v/>
      </c>
      <c r="N186" t="str">
        <f t="shared" si="38"/>
        <v/>
      </c>
      <c r="O186" t="str">
        <f t="shared" si="39"/>
        <v/>
      </c>
      <c r="P186" t="str">
        <f t="shared" si="40"/>
        <v/>
      </c>
      <c r="Q186" t="str">
        <f t="shared" si="35"/>
        <v/>
      </c>
      <c r="R186" t="str">
        <f t="shared" si="36"/>
        <v/>
      </c>
      <c r="S186" t="str">
        <f t="shared" si="37"/>
        <v/>
      </c>
    </row>
    <row r="187" spans="2:19" x14ac:dyDescent="0.15">
      <c r="B187" s="38" t="str">
        <f>IF(AND(Data!$N$22=1,Data!B183&lt;&gt;""),Data!B183,IF(AND(Data!$N$22=2,Data!C183&lt;&gt;""),Data!C183,IF(AND(Data!$N$22=3,Data!D183&lt;&gt;""),Data!D183,IF(AND(Data!$N$22=4,Data!E183&lt;&gt;""),Data!E183,IF(AND(Data!$N$22=5,Data!F183&lt;&gt;""),Data!F183,IF(AND(Data!$N$22=6,Data!G183&lt;&gt;""),Data!G183,IF(AND(Data!$N$22=7,Data!H183&lt;&gt;""),Data!H183,IF(AND(Data!$N$22=8,Data!I183&lt;&gt;""),Data!I183,IF(AND(Data!$N$22=9,Data!J183&lt;&gt;""),Data!J183,IF(AND(Data!$N$22=10,Data!K183&lt;&gt;""),Data!K183,""))))))))))</f>
        <v/>
      </c>
      <c r="C187" s="38" t="str">
        <f>IF(AND(Data!$N$27=1,Data!B183&lt;&gt;""),Data!B183,IF(AND(Data!$N$27=2,Data!C183&lt;&gt;""),Data!C183,IF(AND(Data!$N$27=3,Data!D183&lt;&gt;""),Data!D183,IF(AND(Data!$N$27=4,Data!E183&lt;&gt;""),Data!E183,IF(AND(Data!$N$27=5,Data!F183&lt;&gt;""),Data!F183,IF(AND(Data!$N$27=6,Data!G183&lt;&gt;""),Data!G183,IF(AND(Data!$N$27=7,Data!H183&lt;&gt;""),Data!H183,IF(AND(Data!$N$27=8,Data!I183&lt;&gt;""),Data!I183,IF(AND(Data!$N$27=9,Data!J183&lt;&gt;""),Data!J183,IF(AND(Data!$N$27=10,Data!K183&lt;&gt;""),Data!K183,""))))))))))</f>
        <v/>
      </c>
      <c r="N187" t="str">
        <f t="shared" si="38"/>
        <v/>
      </c>
      <c r="O187" t="str">
        <f t="shared" si="39"/>
        <v/>
      </c>
      <c r="P187" t="str">
        <f t="shared" si="40"/>
        <v/>
      </c>
      <c r="Q187" t="str">
        <f t="shared" si="35"/>
        <v/>
      </c>
      <c r="R187" t="str">
        <f t="shared" si="36"/>
        <v/>
      </c>
      <c r="S187" t="str">
        <f t="shared" si="37"/>
        <v/>
      </c>
    </row>
    <row r="188" spans="2:19" x14ac:dyDescent="0.15">
      <c r="B188" s="38" t="str">
        <f>IF(AND(Data!$N$22=1,Data!B184&lt;&gt;""),Data!B184,IF(AND(Data!$N$22=2,Data!C184&lt;&gt;""),Data!C184,IF(AND(Data!$N$22=3,Data!D184&lt;&gt;""),Data!D184,IF(AND(Data!$N$22=4,Data!E184&lt;&gt;""),Data!E184,IF(AND(Data!$N$22=5,Data!F184&lt;&gt;""),Data!F184,IF(AND(Data!$N$22=6,Data!G184&lt;&gt;""),Data!G184,IF(AND(Data!$N$22=7,Data!H184&lt;&gt;""),Data!H184,IF(AND(Data!$N$22=8,Data!I184&lt;&gt;""),Data!I184,IF(AND(Data!$N$22=9,Data!J184&lt;&gt;""),Data!J184,IF(AND(Data!$N$22=10,Data!K184&lt;&gt;""),Data!K184,""))))))))))</f>
        <v/>
      </c>
      <c r="C188" s="38" t="str">
        <f>IF(AND(Data!$N$27=1,Data!B184&lt;&gt;""),Data!B184,IF(AND(Data!$N$27=2,Data!C184&lt;&gt;""),Data!C184,IF(AND(Data!$N$27=3,Data!D184&lt;&gt;""),Data!D184,IF(AND(Data!$N$27=4,Data!E184&lt;&gt;""),Data!E184,IF(AND(Data!$N$27=5,Data!F184&lt;&gt;""),Data!F184,IF(AND(Data!$N$27=6,Data!G184&lt;&gt;""),Data!G184,IF(AND(Data!$N$27=7,Data!H184&lt;&gt;""),Data!H184,IF(AND(Data!$N$27=8,Data!I184&lt;&gt;""),Data!I184,IF(AND(Data!$N$27=9,Data!J184&lt;&gt;""),Data!J184,IF(AND(Data!$N$27=10,Data!K184&lt;&gt;""),Data!K184,""))))))))))</f>
        <v/>
      </c>
      <c r="N188" t="str">
        <f t="shared" si="38"/>
        <v/>
      </c>
      <c r="O188" t="str">
        <f t="shared" si="39"/>
        <v/>
      </c>
      <c r="P188" t="str">
        <f t="shared" si="40"/>
        <v/>
      </c>
      <c r="Q188" t="str">
        <f t="shared" si="35"/>
        <v/>
      </c>
      <c r="R188" t="str">
        <f t="shared" si="36"/>
        <v/>
      </c>
      <c r="S188" t="str">
        <f t="shared" si="37"/>
        <v/>
      </c>
    </row>
    <row r="189" spans="2:19" x14ac:dyDescent="0.15">
      <c r="B189" s="38" t="str">
        <f>IF(AND(Data!$N$22=1,Data!B185&lt;&gt;""),Data!B185,IF(AND(Data!$N$22=2,Data!C185&lt;&gt;""),Data!C185,IF(AND(Data!$N$22=3,Data!D185&lt;&gt;""),Data!D185,IF(AND(Data!$N$22=4,Data!E185&lt;&gt;""),Data!E185,IF(AND(Data!$N$22=5,Data!F185&lt;&gt;""),Data!F185,IF(AND(Data!$N$22=6,Data!G185&lt;&gt;""),Data!G185,IF(AND(Data!$N$22=7,Data!H185&lt;&gt;""),Data!H185,IF(AND(Data!$N$22=8,Data!I185&lt;&gt;""),Data!I185,IF(AND(Data!$N$22=9,Data!J185&lt;&gt;""),Data!J185,IF(AND(Data!$N$22=10,Data!K185&lt;&gt;""),Data!K185,""))))))))))</f>
        <v/>
      </c>
      <c r="C189" s="38" t="str">
        <f>IF(AND(Data!$N$27=1,Data!B185&lt;&gt;""),Data!B185,IF(AND(Data!$N$27=2,Data!C185&lt;&gt;""),Data!C185,IF(AND(Data!$N$27=3,Data!D185&lt;&gt;""),Data!D185,IF(AND(Data!$N$27=4,Data!E185&lt;&gt;""),Data!E185,IF(AND(Data!$N$27=5,Data!F185&lt;&gt;""),Data!F185,IF(AND(Data!$N$27=6,Data!G185&lt;&gt;""),Data!G185,IF(AND(Data!$N$27=7,Data!H185&lt;&gt;""),Data!H185,IF(AND(Data!$N$27=8,Data!I185&lt;&gt;""),Data!I185,IF(AND(Data!$N$27=9,Data!J185&lt;&gt;""),Data!J185,IF(AND(Data!$N$27=10,Data!K185&lt;&gt;""),Data!K185,""))))))))))</f>
        <v/>
      </c>
      <c r="N189" t="str">
        <f t="shared" si="38"/>
        <v/>
      </c>
      <c r="O189" t="str">
        <f t="shared" si="39"/>
        <v/>
      </c>
      <c r="P189" t="str">
        <f t="shared" si="40"/>
        <v/>
      </c>
      <c r="Q189" t="str">
        <f t="shared" si="35"/>
        <v/>
      </c>
      <c r="R189" t="str">
        <f t="shared" si="36"/>
        <v/>
      </c>
      <c r="S189" t="str">
        <f t="shared" si="37"/>
        <v/>
      </c>
    </row>
    <row r="190" spans="2:19" x14ac:dyDescent="0.15">
      <c r="B190" s="38" t="str">
        <f>IF(AND(Data!$N$22=1,Data!B186&lt;&gt;""),Data!B186,IF(AND(Data!$N$22=2,Data!C186&lt;&gt;""),Data!C186,IF(AND(Data!$N$22=3,Data!D186&lt;&gt;""),Data!D186,IF(AND(Data!$N$22=4,Data!E186&lt;&gt;""),Data!E186,IF(AND(Data!$N$22=5,Data!F186&lt;&gt;""),Data!F186,IF(AND(Data!$N$22=6,Data!G186&lt;&gt;""),Data!G186,IF(AND(Data!$N$22=7,Data!H186&lt;&gt;""),Data!H186,IF(AND(Data!$N$22=8,Data!I186&lt;&gt;""),Data!I186,IF(AND(Data!$N$22=9,Data!J186&lt;&gt;""),Data!J186,IF(AND(Data!$N$22=10,Data!K186&lt;&gt;""),Data!K186,""))))))))))</f>
        <v/>
      </c>
      <c r="C190" s="38" t="str">
        <f>IF(AND(Data!$N$27=1,Data!B186&lt;&gt;""),Data!B186,IF(AND(Data!$N$27=2,Data!C186&lt;&gt;""),Data!C186,IF(AND(Data!$N$27=3,Data!D186&lt;&gt;""),Data!D186,IF(AND(Data!$N$27=4,Data!E186&lt;&gt;""),Data!E186,IF(AND(Data!$N$27=5,Data!F186&lt;&gt;""),Data!F186,IF(AND(Data!$N$27=6,Data!G186&lt;&gt;""),Data!G186,IF(AND(Data!$N$27=7,Data!H186&lt;&gt;""),Data!H186,IF(AND(Data!$N$27=8,Data!I186&lt;&gt;""),Data!I186,IF(AND(Data!$N$27=9,Data!J186&lt;&gt;""),Data!J186,IF(AND(Data!$N$27=10,Data!K186&lt;&gt;""),Data!K186,""))))))))))</f>
        <v/>
      </c>
      <c r="N190" t="str">
        <f t="shared" si="38"/>
        <v/>
      </c>
      <c r="O190" t="str">
        <f t="shared" si="39"/>
        <v/>
      </c>
      <c r="P190" t="str">
        <f t="shared" si="40"/>
        <v/>
      </c>
      <c r="Q190" t="str">
        <f t="shared" ref="Q190:Q213" si="41">IF(N190&lt;&gt;"",AVERAGE($N$14:$N$213),"")</f>
        <v/>
      </c>
      <c r="R190" t="str">
        <f t="shared" ref="R190:R213" si="42">IF(O190&lt;&gt;"",AVERAGE($O$14:$O$213),"")</f>
        <v/>
      </c>
      <c r="S190" t="str">
        <f t="shared" ref="S190:S213" si="43">IF(P190&lt;&gt;"",AVERAGE($P$14:$P$213),"")</f>
        <v/>
      </c>
    </row>
    <row r="191" spans="2:19" x14ac:dyDescent="0.15">
      <c r="B191" s="38" t="str">
        <f>IF(AND(Data!$N$22=1,Data!B187&lt;&gt;""),Data!B187,IF(AND(Data!$N$22=2,Data!C187&lt;&gt;""),Data!C187,IF(AND(Data!$N$22=3,Data!D187&lt;&gt;""),Data!D187,IF(AND(Data!$N$22=4,Data!E187&lt;&gt;""),Data!E187,IF(AND(Data!$N$22=5,Data!F187&lt;&gt;""),Data!F187,IF(AND(Data!$N$22=6,Data!G187&lt;&gt;""),Data!G187,IF(AND(Data!$N$22=7,Data!H187&lt;&gt;""),Data!H187,IF(AND(Data!$N$22=8,Data!I187&lt;&gt;""),Data!I187,IF(AND(Data!$N$22=9,Data!J187&lt;&gt;""),Data!J187,IF(AND(Data!$N$22=10,Data!K187&lt;&gt;""),Data!K187,""))))))))))</f>
        <v/>
      </c>
      <c r="C191" s="38" t="str">
        <f>IF(AND(Data!$N$27=1,Data!B187&lt;&gt;""),Data!B187,IF(AND(Data!$N$27=2,Data!C187&lt;&gt;""),Data!C187,IF(AND(Data!$N$27=3,Data!D187&lt;&gt;""),Data!D187,IF(AND(Data!$N$27=4,Data!E187&lt;&gt;""),Data!E187,IF(AND(Data!$N$27=5,Data!F187&lt;&gt;""),Data!F187,IF(AND(Data!$N$27=6,Data!G187&lt;&gt;""),Data!G187,IF(AND(Data!$N$27=7,Data!H187&lt;&gt;""),Data!H187,IF(AND(Data!$N$27=8,Data!I187&lt;&gt;""),Data!I187,IF(AND(Data!$N$27=9,Data!J187&lt;&gt;""),Data!J187,IF(AND(Data!$N$27=10,Data!K187&lt;&gt;""),Data!K187,""))))))))))</f>
        <v/>
      </c>
      <c r="N191" t="str">
        <f t="shared" si="38"/>
        <v/>
      </c>
      <c r="O191" t="str">
        <f t="shared" si="39"/>
        <v/>
      </c>
      <c r="P191" t="str">
        <f t="shared" si="40"/>
        <v/>
      </c>
      <c r="Q191" t="str">
        <f t="shared" si="41"/>
        <v/>
      </c>
      <c r="R191" t="str">
        <f t="shared" si="42"/>
        <v/>
      </c>
      <c r="S191" t="str">
        <f t="shared" si="43"/>
        <v/>
      </c>
    </row>
    <row r="192" spans="2:19" x14ac:dyDescent="0.15">
      <c r="B192" s="38" t="str">
        <f>IF(AND(Data!$N$22=1,Data!B188&lt;&gt;""),Data!B188,IF(AND(Data!$N$22=2,Data!C188&lt;&gt;""),Data!C188,IF(AND(Data!$N$22=3,Data!D188&lt;&gt;""),Data!D188,IF(AND(Data!$N$22=4,Data!E188&lt;&gt;""),Data!E188,IF(AND(Data!$N$22=5,Data!F188&lt;&gt;""),Data!F188,IF(AND(Data!$N$22=6,Data!G188&lt;&gt;""),Data!G188,IF(AND(Data!$N$22=7,Data!H188&lt;&gt;""),Data!H188,IF(AND(Data!$N$22=8,Data!I188&lt;&gt;""),Data!I188,IF(AND(Data!$N$22=9,Data!J188&lt;&gt;""),Data!J188,IF(AND(Data!$N$22=10,Data!K188&lt;&gt;""),Data!K188,""))))))))))</f>
        <v/>
      </c>
      <c r="C192" s="38" t="str">
        <f>IF(AND(Data!$N$27=1,Data!B188&lt;&gt;""),Data!B188,IF(AND(Data!$N$27=2,Data!C188&lt;&gt;""),Data!C188,IF(AND(Data!$N$27=3,Data!D188&lt;&gt;""),Data!D188,IF(AND(Data!$N$27=4,Data!E188&lt;&gt;""),Data!E188,IF(AND(Data!$N$27=5,Data!F188&lt;&gt;""),Data!F188,IF(AND(Data!$N$27=6,Data!G188&lt;&gt;""),Data!G188,IF(AND(Data!$N$27=7,Data!H188&lt;&gt;""),Data!H188,IF(AND(Data!$N$27=8,Data!I188&lt;&gt;""),Data!I188,IF(AND(Data!$N$27=9,Data!J188&lt;&gt;""),Data!J188,IF(AND(Data!$N$27=10,Data!K188&lt;&gt;""),Data!K188,""))))))))))</f>
        <v/>
      </c>
      <c r="N192" t="str">
        <f t="shared" si="38"/>
        <v/>
      </c>
      <c r="O192" t="str">
        <f t="shared" si="39"/>
        <v/>
      </c>
      <c r="P192" t="str">
        <f t="shared" si="40"/>
        <v/>
      </c>
      <c r="Q192" t="str">
        <f t="shared" si="41"/>
        <v/>
      </c>
      <c r="R192" t="str">
        <f t="shared" si="42"/>
        <v/>
      </c>
      <c r="S192" t="str">
        <f t="shared" si="43"/>
        <v/>
      </c>
    </row>
    <row r="193" spans="2:19" x14ac:dyDescent="0.15">
      <c r="B193" s="38" t="str">
        <f>IF(AND(Data!$N$22=1,Data!B189&lt;&gt;""),Data!B189,IF(AND(Data!$N$22=2,Data!C189&lt;&gt;""),Data!C189,IF(AND(Data!$N$22=3,Data!D189&lt;&gt;""),Data!D189,IF(AND(Data!$N$22=4,Data!E189&lt;&gt;""),Data!E189,IF(AND(Data!$N$22=5,Data!F189&lt;&gt;""),Data!F189,IF(AND(Data!$N$22=6,Data!G189&lt;&gt;""),Data!G189,IF(AND(Data!$N$22=7,Data!H189&lt;&gt;""),Data!H189,IF(AND(Data!$N$22=8,Data!I189&lt;&gt;""),Data!I189,IF(AND(Data!$N$22=9,Data!J189&lt;&gt;""),Data!J189,IF(AND(Data!$N$22=10,Data!K189&lt;&gt;""),Data!K189,""))))))))))</f>
        <v/>
      </c>
      <c r="C193" s="38" t="str">
        <f>IF(AND(Data!$N$27=1,Data!B189&lt;&gt;""),Data!B189,IF(AND(Data!$N$27=2,Data!C189&lt;&gt;""),Data!C189,IF(AND(Data!$N$27=3,Data!D189&lt;&gt;""),Data!D189,IF(AND(Data!$N$27=4,Data!E189&lt;&gt;""),Data!E189,IF(AND(Data!$N$27=5,Data!F189&lt;&gt;""),Data!F189,IF(AND(Data!$N$27=6,Data!G189&lt;&gt;""),Data!G189,IF(AND(Data!$N$27=7,Data!H189&lt;&gt;""),Data!H189,IF(AND(Data!$N$27=8,Data!I189&lt;&gt;""),Data!I189,IF(AND(Data!$N$27=9,Data!J189&lt;&gt;""),Data!J189,IF(AND(Data!$N$27=10,Data!K189&lt;&gt;""),Data!K189,""))))))))))</f>
        <v/>
      </c>
      <c r="N193" t="str">
        <f t="shared" si="38"/>
        <v/>
      </c>
      <c r="O193" t="str">
        <f t="shared" si="39"/>
        <v/>
      </c>
      <c r="P193" t="str">
        <f t="shared" si="40"/>
        <v/>
      </c>
      <c r="Q193" t="str">
        <f t="shared" si="41"/>
        <v/>
      </c>
      <c r="R193" t="str">
        <f t="shared" si="42"/>
        <v/>
      </c>
      <c r="S193" t="str">
        <f t="shared" si="43"/>
        <v/>
      </c>
    </row>
    <row r="194" spans="2:19" x14ac:dyDescent="0.15">
      <c r="B194" s="38" t="str">
        <f>IF(AND(Data!$N$22=1,Data!B190&lt;&gt;""),Data!B190,IF(AND(Data!$N$22=2,Data!C190&lt;&gt;""),Data!C190,IF(AND(Data!$N$22=3,Data!D190&lt;&gt;""),Data!D190,IF(AND(Data!$N$22=4,Data!E190&lt;&gt;""),Data!E190,IF(AND(Data!$N$22=5,Data!F190&lt;&gt;""),Data!F190,IF(AND(Data!$N$22=6,Data!G190&lt;&gt;""),Data!G190,IF(AND(Data!$N$22=7,Data!H190&lt;&gt;""),Data!H190,IF(AND(Data!$N$22=8,Data!I190&lt;&gt;""),Data!I190,IF(AND(Data!$N$22=9,Data!J190&lt;&gt;""),Data!J190,IF(AND(Data!$N$22=10,Data!K190&lt;&gt;""),Data!K190,""))))))))))</f>
        <v/>
      </c>
      <c r="C194" s="38" t="str">
        <f>IF(AND(Data!$N$27=1,Data!B190&lt;&gt;""),Data!B190,IF(AND(Data!$N$27=2,Data!C190&lt;&gt;""),Data!C190,IF(AND(Data!$N$27=3,Data!D190&lt;&gt;""),Data!D190,IF(AND(Data!$N$27=4,Data!E190&lt;&gt;""),Data!E190,IF(AND(Data!$N$27=5,Data!F190&lt;&gt;""),Data!F190,IF(AND(Data!$N$27=6,Data!G190&lt;&gt;""),Data!G190,IF(AND(Data!$N$27=7,Data!H190&lt;&gt;""),Data!H190,IF(AND(Data!$N$27=8,Data!I190&lt;&gt;""),Data!I190,IF(AND(Data!$N$27=9,Data!J190&lt;&gt;""),Data!J190,IF(AND(Data!$N$27=10,Data!K190&lt;&gt;""),Data!K190,""))))))))))</f>
        <v/>
      </c>
      <c r="N194" t="str">
        <f t="shared" si="38"/>
        <v/>
      </c>
      <c r="O194" t="str">
        <f t="shared" si="39"/>
        <v/>
      </c>
      <c r="P194" t="str">
        <f t="shared" si="40"/>
        <v/>
      </c>
      <c r="Q194" t="str">
        <f t="shared" si="41"/>
        <v/>
      </c>
      <c r="R194" t="str">
        <f t="shared" si="42"/>
        <v/>
      </c>
      <c r="S194" t="str">
        <f t="shared" si="43"/>
        <v/>
      </c>
    </row>
    <row r="195" spans="2:19" x14ac:dyDescent="0.15">
      <c r="B195" s="38" t="str">
        <f>IF(AND(Data!$N$22=1,Data!B191&lt;&gt;""),Data!B191,IF(AND(Data!$N$22=2,Data!C191&lt;&gt;""),Data!C191,IF(AND(Data!$N$22=3,Data!D191&lt;&gt;""),Data!D191,IF(AND(Data!$N$22=4,Data!E191&lt;&gt;""),Data!E191,IF(AND(Data!$N$22=5,Data!F191&lt;&gt;""),Data!F191,IF(AND(Data!$N$22=6,Data!G191&lt;&gt;""),Data!G191,IF(AND(Data!$N$22=7,Data!H191&lt;&gt;""),Data!H191,IF(AND(Data!$N$22=8,Data!I191&lt;&gt;""),Data!I191,IF(AND(Data!$N$22=9,Data!J191&lt;&gt;""),Data!J191,IF(AND(Data!$N$22=10,Data!K191&lt;&gt;""),Data!K191,""))))))))))</f>
        <v/>
      </c>
      <c r="C195" s="38" t="str">
        <f>IF(AND(Data!$N$27=1,Data!B191&lt;&gt;""),Data!B191,IF(AND(Data!$N$27=2,Data!C191&lt;&gt;""),Data!C191,IF(AND(Data!$N$27=3,Data!D191&lt;&gt;""),Data!D191,IF(AND(Data!$N$27=4,Data!E191&lt;&gt;""),Data!E191,IF(AND(Data!$N$27=5,Data!F191&lt;&gt;""),Data!F191,IF(AND(Data!$N$27=6,Data!G191&lt;&gt;""),Data!G191,IF(AND(Data!$N$27=7,Data!H191&lt;&gt;""),Data!H191,IF(AND(Data!$N$27=8,Data!I191&lt;&gt;""),Data!I191,IF(AND(Data!$N$27=9,Data!J191&lt;&gt;""),Data!J191,IF(AND(Data!$N$27=10,Data!K191&lt;&gt;""),Data!K191,""))))))))))</f>
        <v/>
      </c>
      <c r="N195" t="str">
        <f t="shared" si="38"/>
        <v/>
      </c>
      <c r="O195" t="str">
        <f t="shared" si="39"/>
        <v/>
      </c>
      <c r="P195" t="str">
        <f t="shared" si="40"/>
        <v/>
      </c>
      <c r="Q195" t="str">
        <f t="shared" si="41"/>
        <v/>
      </c>
      <c r="R195" t="str">
        <f t="shared" si="42"/>
        <v/>
      </c>
      <c r="S195" t="str">
        <f t="shared" si="43"/>
        <v/>
      </c>
    </row>
    <row r="196" spans="2:19" x14ac:dyDescent="0.15">
      <c r="B196" s="38" t="str">
        <f>IF(AND(Data!$N$22=1,Data!B192&lt;&gt;""),Data!B192,IF(AND(Data!$N$22=2,Data!C192&lt;&gt;""),Data!C192,IF(AND(Data!$N$22=3,Data!D192&lt;&gt;""),Data!D192,IF(AND(Data!$N$22=4,Data!E192&lt;&gt;""),Data!E192,IF(AND(Data!$N$22=5,Data!F192&lt;&gt;""),Data!F192,IF(AND(Data!$N$22=6,Data!G192&lt;&gt;""),Data!G192,IF(AND(Data!$N$22=7,Data!H192&lt;&gt;""),Data!H192,IF(AND(Data!$N$22=8,Data!I192&lt;&gt;""),Data!I192,IF(AND(Data!$N$22=9,Data!J192&lt;&gt;""),Data!J192,IF(AND(Data!$N$22=10,Data!K192&lt;&gt;""),Data!K192,""))))))))))</f>
        <v/>
      </c>
      <c r="C196" s="38" t="str">
        <f>IF(AND(Data!$N$27=1,Data!B192&lt;&gt;""),Data!B192,IF(AND(Data!$N$27=2,Data!C192&lt;&gt;""),Data!C192,IF(AND(Data!$N$27=3,Data!D192&lt;&gt;""),Data!D192,IF(AND(Data!$N$27=4,Data!E192&lt;&gt;""),Data!E192,IF(AND(Data!$N$27=5,Data!F192&lt;&gt;""),Data!F192,IF(AND(Data!$N$27=6,Data!G192&lt;&gt;""),Data!G192,IF(AND(Data!$N$27=7,Data!H192&lt;&gt;""),Data!H192,IF(AND(Data!$N$27=8,Data!I192&lt;&gt;""),Data!I192,IF(AND(Data!$N$27=9,Data!J192&lt;&gt;""),Data!J192,IF(AND(Data!$N$27=10,Data!K192&lt;&gt;""),Data!K192,""))))))))))</f>
        <v/>
      </c>
      <c r="N196" t="str">
        <f t="shared" si="38"/>
        <v/>
      </c>
      <c r="O196" t="str">
        <f t="shared" si="39"/>
        <v/>
      </c>
      <c r="P196" t="str">
        <f t="shared" si="40"/>
        <v/>
      </c>
      <c r="Q196" t="str">
        <f t="shared" si="41"/>
        <v/>
      </c>
      <c r="R196" t="str">
        <f t="shared" si="42"/>
        <v/>
      </c>
      <c r="S196" t="str">
        <f t="shared" si="43"/>
        <v/>
      </c>
    </row>
    <row r="197" spans="2:19" x14ac:dyDescent="0.15">
      <c r="B197" s="38" t="str">
        <f>IF(AND(Data!$N$22=1,Data!B193&lt;&gt;""),Data!B193,IF(AND(Data!$N$22=2,Data!C193&lt;&gt;""),Data!C193,IF(AND(Data!$N$22=3,Data!D193&lt;&gt;""),Data!D193,IF(AND(Data!$N$22=4,Data!E193&lt;&gt;""),Data!E193,IF(AND(Data!$N$22=5,Data!F193&lt;&gt;""),Data!F193,IF(AND(Data!$N$22=6,Data!G193&lt;&gt;""),Data!G193,IF(AND(Data!$N$22=7,Data!H193&lt;&gt;""),Data!H193,IF(AND(Data!$N$22=8,Data!I193&lt;&gt;""),Data!I193,IF(AND(Data!$N$22=9,Data!J193&lt;&gt;""),Data!J193,IF(AND(Data!$N$22=10,Data!K193&lt;&gt;""),Data!K193,""))))))))))</f>
        <v/>
      </c>
      <c r="C197" s="38" t="str">
        <f>IF(AND(Data!$N$27=1,Data!B193&lt;&gt;""),Data!B193,IF(AND(Data!$N$27=2,Data!C193&lt;&gt;""),Data!C193,IF(AND(Data!$N$27=3,Data!D193&lt;&gt;""),Data!D193,IF(AND(Data!$N$27=4,Data!E193&lt;&gt;""),Data!E193,IF(AND(Data!$N$27=5,Data!F193&lt;&gt;""),Data!F193,IF(AND(Data!$N$27=6,Data!G193&lt;&gt;""),Data!G193,IF(AND(Data!$N$27=7,Data!H193&lt;&gt;""),Data!H193,IF(AND(Data!$N$27=8,Data!I193&lt;&gt;""),Data!I193,IF(AND(Data!$N$27=9,Data!J193&lt;&gt;""),Data!J193,IF(AND(Data!$N$27=10,Data!K193&lt;&gt;""),Data!K193,""))))))))))</f>
        <v/>
      </c>
      <c r="N197" t="str">
        <f t="shared" si="38"/>
        <v/>
      </c>
      <c r="O197" t="str">
        <f t="shared" si="39"/>
        <v/>
      </c>
      <c r="P197" t="str">
        <f t="shared" si="40"/>
        <v/>
      </c>
      <c r="Q197" t="str">
        <f t="shared" si="41"/>
        <v/>
      </c>
      <c r="R197" t="str">
        <f t="shared" si="42"/>
        <v/>
      </c>
      <c r="S197" t="str">
        <f t="shared" si="43"/>
        <v/>
      </c>
    </row>
    <row r="198" spans="2:19" x14ac:dyDescent="0.15">
      <c r="B198" s="38" t="str">
        <f>IF(AND(Data!$N$22=1,Data!B194&lt;&gt;""),Data!B194,IF(AND(Data!$N$22=2,Data!C194&lt;&gt;""),Data!C194,IF(AND(Data!$N$22=3,Data!D194&lt;&gt;""),Data!D194,IF(AND(Data!$N$22=4,Data!E194&lt;&gt;""),Data!E194,IF(AND(Data!$N$22=5,Data!F194&lt;&gt;""),Data!F194,IF(AND(Data!$N$22=6,Data!G194&lt;&gt;""),Data!G194,IF(AND(Data!$N$22=7,Data!H194&lt;&gt;""),Data!H194,IF(AND(Data!$N$22=8,Data!I194&lt;&gt;""),Data!I194,IF(AND(Data!$N$22=9,Data!J194&lt;&gt;""),Data!J194,IF(AND(Data!$N$22=10,Data!K194&lt;&gt;""),Data!K194,""))))))))))</f>
        <v/>
      </c>
      <c r="C198" s="38" t="str">
        <f>IF(AND(Data!$N$27=1,Data!B194&lt;&gt;""),Data!B194,IF(AND(Data!$N$27=2,Data!C194&lt;&gt;""),Data!C194,IF(AND(Data!$N$27=3,Data!D194&lt;&gt;""),Data!D194,IF(AND(Data!$N$27=4,Data!E194&lt;&gt;""),Data!E194,IF(AND(Data!$N$27=5,Data!F194&lt;&gt;""),Data!F194,IF(AND(Data!$N$27=6,Data!G194&lt;&gt;""),Data!G194,IF(AND(Data!$N$27=7,Data!H194&lt;&gt;""),Data!H194,IF(AND(Data!$N$27=8,Data!I194&lt;&gt;""),Data!I194,IF(AND(Data!$N$27=9,Data!J194&lt;&gt;""),Data!J194,IF(AND(Data!$N$27=10,Data!K194&lt;&gt;""),Data!K194,""))))))))))</f>
        <v/>
      </c>
      <c r="N198" t="str">
        <f t="shared" si="38"/>
        <v/>
      </c>
      <c r="O198" t="str">
        <f t="shared" si="39"/>
        <v/>
      </c>
      <c r="P198" t="str">
        <f t="shared" si="40"/>
        <v/>
      </c>
      <c r="Q198" t="str">
        <f t="shared" si="41"/>
        <v/>
      </c>
      <c r="R198" t="str">
        <f t="shared" si="42"/>
        <v/>
      </c>
      <c r="S198" t="str">
        <f t="shared" si="43"/>
        <v/>
      </c>
    </row>
    <row r="199" spans="2:19" x14ac:dyDescent="0.15">
      <c r="B199" s="38" t="str">
        <f>IF(AND(Data!$N$22=1,Data!B195&lt;&gt;""),Data!B195,IF(AND(Data!$N$22=2,Data!C195&lt;&gt;""),Data!C195,IF(AND(Data!$N$22=3,Data!D195&lt;&gt;""),Data!D195,IF(AND(Data!$N$22=4,Data!E195&lt;&gt;""),Data!E195,IF(AND(Data!$N$22=5,Data!F195&lt;&gt;""),Data!F195,IF(AND(Data!$N$22=6,Data!G195&lt;&gt;""),Data!G195,IF(AND(Data!$N$22=7,Data!H195&lt;&gt;""),Data!H195,IF(AND(Data!$N$22=8,Data!I195&lt;&gt;""),Data!I195,IF(AND(Data!$N$22=9,Data!J195&lt;&gt;""),Data!J195,IF(AND(Data!$N$22=10,Data!K195&lt;&gt;""),Data!K195,""))))))))))</f>
        <v/>
      </c>
      <c r="C199" s="38" t="str">
        <f>IF(AND(Data!$N$27=1,Data!B195&lt;&gt;""),Data!B195,IF(AND(Data!$N$27=2,Data!C195&lt;&gt;""),Data!C195,IF(AND(Data!$N$27=3,Data!D195&lt;&gt;""),Data!D195,IF(AND(Data!$N$27=4,Data!E195&lt;&gt;""),Data!E195,IF(AND(Data!$N$27=5,Data!F195&lt;&gt;""),Data!F195,IF(AND(Data!$N$27=6,Data!G195&lt;&gt;""),Data!G195,IF(AND(Data!$N$27=7,Data!H195&lt;&gt;""),Data!H195,IF(AND(Data!$N$27=8,Data!I195&lt;&gt;""),Data!I195,IF(AND(Data!$N$27=9,Data!J195&lt;&gt;""),Data!J195,IF(AND(Data!$N$27=10,Data!K195&lt;&gt;""),Data!K195,""))))))))))</f>
        <v/>
      </c>
      <c r="N199" t="str">
        <f t="shared" si="38"/>
        <v/>
      </c>
      <c r="O199" t="str">
        <f t="shared" si="39"/>
        <v/>
      </c>
      <c r="P199" t="str">
        <f t="shared" si="40"/>
        <v/>
      </c>
      <c r="Q199" t="str">
        <f t="shared" si="41"/>
        <v/>
      </c>
      <c r="R199" t="str">
        <f t="shared" si="42"/>
        <v/>
      </c>
      <c r="S199" t="str">
        <f t="shared" si="43"/>
        <v/>
      </c>
    </row>
    <row r="200" spans="2:19" x14ac:dyDescent="0.15">
      <c r="B200" s="38" t="str">
        <f>IF(AND(Data!$N$22=1,Data!B196&lt;&gt;""),Data!B196,IF(AND(Data!$N$22=2,Data!C196&lt;&gt;""),Data!C196,IF(AND(Data!$N$22=3,Data!D196&lt;&gt;""),Data!D196,IF(AND(Data!$N$22=4,Data!E196&lt;&gt;""),Data!E196,IF(AND(Data!$N$22=5,Data!F196&lt;&gt;""),Data!F196,IF(AND(Data!$N$22=6,Data!G196&lt;&gt;""),Data!G196,IF(AND(Data!$N$22=7,Data!H196&lt;&gt;""),Data!H196,IF(AND(Data!$N$22=8,Data!I196&lt;&gt;""),Data!I196,IF(AND(Data!$N$22=9,Data!J196&lt;&gt;""),Data!J196,IF(AND(Data!$N$22=10,Data!K196&lt;&gt;""),Data!K196,""))))))))))</f>
        <v/>
      </c>
      <c r="C200" s="38" t="str">
        <f>IF(AND(Data!$N$27=1,Data!B196&lt;&gt;""),Data!B196,IF(AND(Data!$N$27=2,Data!C196&lt;&gt;""),Data!C196,IF(AND(Data!$N$27=3,Data!D196&lt;&gt;""),Data!D196,IF(AND(Data!$N$27=4,Data!E196&lt;&gt;""),Data!E196,IF(AND(Data!$N$27=5,Data!F196&lt;&gt;""),Data!F196,IF(AND(Data!$N$27=6,Data!G196&lt;&gt;""),Data!G196,IF(AND(Data!$N$27=7,Data!H196&lt;&gt;""),Data!H196,IF(AND(Data!$N$27=8,Data!I196&lt;&gt;""),Data!I196,IF(AND(Data!$N$27=9,Data!J196&lt;&gt;""),Data!J196,IF(AND(Data!$N$27=10,Data!K196&lt;&gt;""),Data!K196,""))))))))))</f>
        <v/>
      </c>
      <c r="N200" t="str">
        <f t="shared" si="38"/>
        <v/>
      </c>
      <c r="O200" t="str">
        <f t="shared" si="39"/>
        <v/>
      </c>
      <c r="P200" t="str">
        <f t="shared" si="40"/>
        <v/>
      </c>
      <c r="Q200" t="str">
        <f t="shared" si="41"/>
        <v/>
      </c>
      <c r="R200" t="str">
        <f t="shared" si="42"/>
        <v/>
      </c>
      <c r="S200" t="str">
        <f t="shared" si="43"/>
        <v/>
      </c>
    </row>
    <row r="201" spans="2:19" x14ac:dyDescent="0.15">
      <c r="B201" s="38" t="str">
        <f>IF(AND(Data!$N$22=1,Data!B197&lt;&gt;""),Data!B197,IF(AND(Data!$N$22=2,Data!C197&lt;&gt;""),Data!C197,IF(AND(Data!$N$22=3,Data!D197&lt;&gt;""),Data!D197,IF(AND(Data!$N$22=4,Data!E197&lt;&gt;""),Data!E197,IF(AND(Data!$N$22=5,Data!F197&lt;&gt;""),Data!F197,IF(AND(Data!$N$22=6,Data!G197&lt;&gt;""),Data!G197,IF(AND(Data!$N$22=7,Data!H197&lt;&gt;""),Data!H197,IF(AND(Data!$N$22=8,Data!I197&lt;&gt;""),Data!I197,IF(AND(Data!$N$22=9,Data!J197&lt;&gt;""),Data!J197,IF(AND(Data!$N$22=10,Data!K197&lt;&gt;""),Data!K197,""))))))))))</f>
        <v/>
      </c>
      <c r="C201" s="38" t="str">
        <f>IF(AND(Data!$N$27=1,Data!B197&lt;&gt;""),Data!B197,IF(AND(Data!$N$27=2,Data!C197&lt;&gt;""),Data!C197,IF(AND(Data!$N$27=3,Data!D197&lt;&gt;""),Data!D197,IF(AND(Data!$N$27=4,Data!E197&lt;&gt;""),Data!E197,IF(AND(Data!$N$27=5,Data!F197&lt;&gt;""),Data!F197,IF(AND(Data!$N$27=6,Data!G197&lt;&gt;""),Data!G197,IF(AND(Data!$N$27=7,Data!H197&lt;&gt;""),Data!H197,IF(AND(Data!$N$27=8,Data!I197&lt;&gt;""),Data!I197,IF(AND(Data!$N$27=9,Data!J197&lt;&gt;""),Data!J197,IF(AND(Data!$N$27=10,Data!K197&lt;&gt;""),Data!K197,""))))))))))</f>
        <v/>
      </c>
      <c r="N201" t="str">
        <f t="shared" si="38"/>
        <v/>
      </c>
      <c r="O201" t="str">
        <f t="shared" si="39"/>
        <v/>
      </c>
      <c r="P201" t="str">
        <f t="shared" si="40"/>
        <v/>
      </c>
      <c r="Q201" t="str">
        <f t="shared" si="41"/>
        <v/>
      </c>
      <c r="R201" t="str">
        <f t="shared" si="42"/>
        <v/>
      </c>
      <c r="S201" t="str">
        <f t="shared" si="43"/>
        <v/>
      </c>
    </row>
    <row r="202" spans="2:19" x14ac:dyDescent="0.15">
      <c r="B202" s="38" t="str">
        <f>IF(AND(Data!$N$22=1,Data!B198&lt;&gt;""),Data!B198,IF(AND(Data!$N$22=2,Data!C198&lt;&gt;""),Data!C198,IF(AND(Data!$N$22=3,Data!D198&lt;&gt;""),Data!D198,IF(AND(Data!$N$22=4,Data!E198&lt;&gt;""),Data!E198,IF(AND(Data!$N$22=5,Data!F198&lt;&gt;""),Data!F198,IF(AND(Data!$N$22=6,Data!G198&lt;&gt;""),Data!G198,IF(AND(Data!$N$22=7,Data!H198&lt;&gt;""),Data!H198,IF(AND(Data!$N$22=8,Data!I198&lt;&gt;""),Data!I198,IF(AND(Data!$N$22=9,Data!J198&lt;&gt;""),Data!J198,IF(AND(Data!$N$22=10,Data!K198&lt;&gt;""),Data!K198,""))))))))))</f>
        <v/>
      </c>
      <c r="C202" s="38" t="str">
        <f>IF(AND(Data!$N$27=1,Data!B198&lt;&gt;""),Data!B198,IF(AND(Data!$N$27=2,Data!C198&lt;&gt;""),Data!C198,IF(AND(Data!$N$27=3,Data!D198&lt;&gt;""),Data!D198,IF(AND(Data!$N$27=4,Data!E198&lt;&gt;""),Data!E198,IF(AND(Data!$N$27=5,Data!F198&lt;&gt;""),Data!F198,IF(AND(Data!$N$27=6,Data!G198&lt;&gt;""),Data!G198,IF(AND(Data!$N$27=7,Data!H198&lt;&gt;""),Data!H198,IF(AND(Data!$N$27=8,Data!I198&lt;&gt;""),Data!I198,IF(AND(Data!$N$27=9,Data!J198&lt;&gt;""),Data!J198,IF(AND(Data!$N$27=10,Data!K198&lt;&gt;""),Data!K198,""))))))))))</f>
        <v/>
      </c>
      <c r="N202" t="str">
        <f t="shared" si="38"/>
        <v/>
      </c>
      <c r="O202" t="str">
        <f t="shared" si="39"/>
        <v/>
      </c>
      <c r="P202" t="str">
        <f t="shared" si="40"/>
        <v/>
      </c>
      <c r="Q202" t="str">
        <f t="shared" si="41"/>
        <v/>
      </c>
      <c r="R202" t="str">
        <f t="shared" si="42"/>
        <v/>
      </c>
      <c r="S202" t="str">
        <f t="shared" si="43"/>
        <v/>
      </c>
    </row>
    <row r="203" spans="2:19" x14ac:dyDescent="0.15">
      <c r="B203" s="38" t="str">
        <f>IF(AND(Data!$N$22=1,Data!B199&lt;&gt;""),Data!B199,IF(AND(Data!$N$22=2,Data!C199&lt;&gt;""),Data!C199,IF(AND(Data!$N$22=3,Data!D199&lt;&gt;""),Data!D199,IF(AND(Data!$N$22=4,Data!E199&lt;&gt;""),Data!E199,IF(AND(Data!$N$22=5,Data!F199&lt;&gt;""),Data!F199,IF(AND(Data!$N$22=6,Data!G199&lt;&gt;""),Data!G199,IF(AND(Data!$N$22=7,Data!H199&lt;&gt;""),Data!H199,IF(AND(Data!$N$22=8,Data!I199&lt;&gt;""),Data!I199,IF(AND(Data!$N$22=9,Data!J199&lt;&gt;""),Data!J199,IF(AND(Data!$N$22=10,Data!K199&lt;&gt;""),Data!K199,""))))))))))</f>
        <v/>
      </c>
      <c r="C203" s="38" t="str">
        <f>IF(AND(Data!$N$27=1,Data!B199&lt;&gt;""),Data!B199,IF(AND(Data!$N$27=2,Data!C199&lt;&gt;""),Data!C199,IF(AND(Data!$N$27=3,Data!D199&lt;&gt;""),Data!D199,IF(AND(Data!$N$27=4,Data!E199&lt;&gt;""),Data!E199,IF(AND(Data!$N$27=5,Data!F199&lt;&gt;""),Data!F199,IF(AND(Data!$N$27=6,Data!G199&lt;&gt;""),Data!G199,IF(AND(Data!$N$27=7,Data!H199&lt;&gt;""),Data!H199,IF(AND(Data!$N$27=8,Data!I199&lt;&gt;""),Data!I199,IF(AND(Data!$N$27=9,Data!J199&lt;&gt;""),Data!J199,IF(AND(Data!$N$27=10,Data!K199&lt;&gt;""),Data!K199,""))))))))))</f>
        <v/>
      </c>
      <c r="N203" t="str">
        <f t="shared" si="38"/>
        <v/>
      </c>
      <c r="O203" t="str">
        <f t="shared" si="39"/>
        <v/>
      </c>
      <c r="P203" t="str">
        <f t="shared" si="40"/>
        <v/>
      </c>
      <c r="Q203" t="str">
        <f t="shared" si="41"/>
        <v/>
      </c>
      <c r="R203" t="str">
        <f t="shared" si="42"/>
        <v/>
      </c>
      <c r="S203" t="str">
        <f t="shared" si="43"/>
        <v/>
      </c>
    </row>
    <row r="204" spans="2:19" x14ac:dyDescent="0.15">
      <c r="B204" s="38" t="str">
        <f>IF(AND(Data!$N$22=1,Data!B200&lt;&gt;""),Data!B200,IF(AND(Data!$N$22=2,Data!C200&lt;&gt;""),Data!C200,IF(AND(Data!$N$22=3,Data!D200&lt;&gt;""),Data!D200,IF(AND(Data!$N$22=4,Data!E200&lt;&gt;""),Data!E200,IF(AND(Data!$N$22=5,Data!F200&lt;&gt;""),Data!F200,IF(AND(Data!$N$22=6,Data!G200&lt;&gt;""),Data!G200,IF(AND(Data!$N$22=7,Data!H200&lt;&gt;""),Data!H200,IF(AND(Data!$N$22=8,Data!I200&lt;&gt;""),Data!I200,IF(AND(Data!$N$22=9,Data!J200&lt;&gt;""),Data!J200,IF(AND(Data!$N$22=10,Data!K200&lt;&gt;""),Data!K200,""))))))))))</f>
        <v/>
      </c>
      <c r="C204" s="38" t="str">
        <f>IF(AND(Data!$N$27=1,Data!B200&lt;&gt;""),Data!B200,IF(AND(Data!$N$27=2,Data!C200&lt;&gt;""),Data!C200,IF(AND(Data!$N$27=3,Data!D200&lt;&gt;""),Data!D200,IF(AND(Data!$N$27=4,Data!E200&lt;&gt;""),Data!E200,IF(AND(Data!$N$27=5,Data!F200&lt;&gt;""),Data!F200,IF(AND(Data!$N$27=6,Data!G200&lt;&gt;""),Data!G200,IF(AND(Data!$N$27=7,Data!H200&lt;&gt;""),Data!H200,IF(AND(Data!$N$27=8,Data!I200&lt;&gt;""),Data!I200,IF(AND(Data!$N$27=9,Data!J200&lt;&gt;""),Data!J200,IF(AND(Data!$N$27=10,Data!K200&lt;&gt;""),Data!K200,""))))))))))</f>
        <v/>
      </c>
      <c r="N204" t="str">
        <f t="shared" si="38"/>
        <v/>
      </c>
      <c r="O204" t="str">
        <f t="shared" si="39"/>
        <v/>
      </c>
      <c r="P204" t="str">
        <f t="shared" si="40"/>
        <v/>
      </c>
      <c r="Q204" t="str">
        <f t="shared" si="41"/>
        <v/>
      </c>
      <c r="R204" t="str">
        <f t="shared" si="42"/>
        <v/>
      </c>
      <c r="S204" t="str">
        <f t="shared" si="43"/>
        <v/>
      </c>
    </row>
    <row r="205" spans="2:19" x14ac:dyDescent="0.15">
      <c r="B205" s="38" t="str">
        <f>IF(AND(Data!$N$22=1,Data!B201&lt;&gt;""),Data!B201,IF(AND(Data!$N$22=2,Data!C201&lt;&gt;""),Data!C201,IF(AND(Data!$N$22=3,Data!D201&lt;&gt;""),Data!D201,IF(AND(Data!$N$22=4,Data!E201&lt;&gt;""),Data!E201,IF(AND(Data!$N$22=5,Data!F201&lt;&gt;""),Data!F201,IF(AND(Data!$N$22=6,Data!G201&lt;&gt;""),Data!G201,IF(AND(Data!$N$22=7,Data!H201&lt;&gt;""),Data!H201,IF(AND(Data!$N$22=8,Data!I201&lt;&gt;""),Data!I201,IF(AND(Data!$N$22=9,Data!J201&lt;&gt;""),Data!J201,IF(AND(Data!$N$22=10,Data!K201&lt;&gt;""),Data!K201,""))))))))))</f>
        <v/>
      </c>
      <c r="C205" s="38" t="str">
        <f>IF(AND(Data!$N$27=1,Data!B201&lt;&gt;""),Data!B201,IF(AND(Data!$N$27=2,Data!C201&lt;&gt;""),Data!C201,IF(AND(Data!$N$27=3,Data!D201&lt;&gt;""),Data!D201,IF(AND(Data!$N$27=4,Data!E201&lt;&gt;""),Data!E201,IF(AND(Data!$N$27=5,Data!F201&lt;&gt;""),Data!F201,IF(AND(Data!$N$27=6,Data!G201&lt;&gt;""),Data!G201,IF(AND(Data!$N$27=7,Data!H201&lt;&gt;""),Data!H201,IF(AND(Data!$N$27=8,Data!I201&lt;&gt;""),Data!I201,IF(AND(Data!$N$27=9,Data!J201&lt;&gt;""),Data!J201,IF(AND(Data!$N$27=10,Data!K201&lt;&gt;""),Data!K201,""))))))))))</f>
        <v/>
      </c>
      <c r="N205" t="str">
        <f t="shared" si="38"/>
        <v/>
      </c>
      <c r="O205" t="str">
        <f t="shared" si="39"/>
        <v/>
      </c>
      <c r="P205" t="str">
        <f t="shared" si="40"/>
        <v/>
      </c>
      <c r="Q205" t="str">
        <f t="shared" si="41"/>
        <v/>
      </c>
      <c r="R205" t="str">
        <f t="shared" si="42"/>
        <v/>
      </c>
      <c r="S205" t="str">
        <f t="shared" si="43"/>
        <v/>
      </c>
    </row>
    <row r="206" spans="2:19" x14ac:dyDescent="0.15">
      <c r="B206" s="38" t="str">
        <f>IF(AND(Data!$N$22=1,Data!B202&lt;&gt;""),Data!B202,IF(AND(Data!$N$22=2,Data!C202&lt;&gt;""),Data!C202,IF(AND(Data!$N$22=3,Data!D202&lt;&gt;""),Data!D202,IF(AND(Data!$N$22=4,Data!E202&lt;&gt;""),Data!E202,IF(AND(Data!$N$22=5,Data!F202&lt;&gt;""),Data!F202,IF(AND(Data!$N$22=6,Data!G202&lt;&gt;""),Data!G202,IF(AND(Data!$N$22=7,Data!H202&lt;&gt;""),Data!H202,IF(AND(Data!$N$22=8,Data!I202&lt;&gt;""),Data!I202,IF(AND(Data!$N$22=9,Data!J202&lt;&gt;""),Data!J202,IF(AND(Data!$N$22=10,Data!K202&lt;&gt;""),Data!K202,""))))))))))</f>
        <v/>
      </c>
      <c r="C206" s="38" t="str">
        <f>IF(AND(Data!$N$27=1,Data!B202&lt;&gt;""),Data!B202,IF(AND(Data!$N$27=2,Data!C202&lt;&gt;""),Data!C202,IF(AND(Data!$N$27=3,Data!D202&lt;&gt;""),Data!D202,IF(AND(Data!$N$27=4,Data!E202&lt;&gt;""),Data!E202,IF(AND(Data!$N$27=5,Data!F202&lt;&gt;""),Data!F202,IF(AND(Data!$N$27=6,Data!G202&lt;&gt;""),Data!G202,IF(AND(Data!$N$27=7,Data!H202&lt;&gt;""),Data!H202,IF(AND(Data!$N$27=8,Data!I202&lt;&gt;""),Data!I202,IF(AND(Data!$N$27=9,Data!J202&lt;&gt;""),Data!J202,IF(AND(Data!$N$27=10,Data!K202&lt;&gt;""),Data!K202,""))))))))))</f>
        <v/>
      </c>
      <c r="N206" t="str">
        <f t="shared" ref="N206:N213" si="44">IF(B199=$L$14,C199,"")</f>
        <v/>
      </c>
      <c r="O206" t="str">
        <f t="shared" ref="O206:O213" si="45">IF(B199=$L$15,C199,"")</f>
        <v/>
      </c>
      <c r="P206" t="str">
        <f t="shared" ref="P206:P213" si="46">IF(B199=$L$16,C199,"")</f>
        <v/>
      </c>
      <c r="Q206" t="str">
        <f t="shared" si="41"/>
        <v/>
      </c>
      <c r="R206" t="str">
        <f t="shared" si="42"/>
        <v/>
      </c>
      <c r="S206" t="str">
        <f t="shared" si="43"/>
        <v/>
      </c>
    </row>
    <row r="207" spans="2:19" x14ac:dyDescent="0.15">
      <c r="N207" t="str">
        <f t="shared" si="44"/>
        <v/>
      </c>
      <c r="O207" t="str">
        <f t="shared" si="45"/>
        <v/>
      </c>
      <c r="P207" t="str">
        <f t="shared" si="46"/>
        <v/>
      </c>
      <c r="Q207" t="str">
        <f t="shared" si="41"/>
        <v/>
      </c>
      <c r="R207" t="str">
        <f t="shared" si="42"/>
        <v/>
      </c>
      <c r="S207" t="str">
        <f t="shared" si="43"/>
        <v/>
      </c>
    </row>
    <row r="208" spans="2:19" x14ac:dyDescent="0.15">
      <c r="N208" t="str">
        <f t="shared" si="44"/>
        <v/>
      </c>
      <c r="O208" t="str">
        <f t="shared" si="45"/>
        <v/>
      </c>
      <c r="P208" t="str">
        <f t="shared" si="46"/>
        <v/>
      </c>
      <c r="Q208" t="str">
        <f t="shared" si="41"/>
        <v/>
      </c>
      <c r="R208" t="str">
        <f t="shared" si="42"/>
        <v/>
      </c>
      <c r="S208" t="str">
        <f t="shared" si="43"/>
        <v/>
      </c>
    </row>
    <row r="209" spans="14:19" x14ac:dyDescent="0.15">
      <c r="N209" t="str">
        <f t="shared" si="44"/>
        <v/>
      </c>
      <c r="O209" t="str">
        <f t="shared" si="45"/>
        <v/>
      </c>
      <c r="P209" t="str">
        <f t="shared" si="46"/>
        <v/>
      </c>
      <c r="Q209" t="str">
        <f t="shared" si="41"/>
        <v/>
      </c>
      <c r="R209" t="str">
        <f t="shared" si="42"/>
        <v/>
      </c>
      <c r="S209" t="str">
        <f t="shared" si="43"/>
        <v/>
      </c>
    </row>
    <row r="210" spans="14:19" x14ac:dyDescent="0.15">
      <c r="N210" t="str">
        <f t="shared" si="44"/>
        <v/>
      </c>
      <c r="O210" t="str">
        <f t="shared" si="45"/>
        <v/>
      </c>
      <c r="P210" t="str">
        <f t="shared" si="46"/>
        <v/>
      </c>
      <c r="Q210" t="str">
        <f t="shared" si="41"/>
        <v/>
      </c>
      <c r="R210" t="str">
        <f t="shared" si="42"/>
        <v/>
      </c>
      <c r="S210" t="str">
        <f t="shared" si="43"/>
        <v/>
      </c>
    </row>
    <row r="211" spans="14:19" x14ac:dyDescent="0.15">
      <c r="N211" t="str">
        <f t="shared" si="44"/>
        <v/>
      </c>
      <c r="O211" t="str">
        <f t="shared" si="45"/>
        <v/>
      </c>
      <c r="P211" t="str">
        <f t="shared" si="46"/>
        <v/>
      </c>
      <c r="Q211" t="str">
        <f t="shared" si="41"/>
        <v/>
      </c>
      <c r="R211" t="str">
        <f t="shared" si="42"/>
        <v/>
      </c>
      <c r="S211" t="str">
        <f t="shared" si="43"/>
        <v/>
      </c>
    </row>
    <row r="212" spans="14:19" x14ac:dyDescent="0.15">
      <c r="N212" t="str">
        <f t="shared" si="44"/>
        <v/>
      </c>
      <c r="O212" t="str">
        <f t="shared" si="45"/>
        <v/>
      </c>
      <c r="P212" t="str">
        <f t="shared" si="46"/>
        <v/>
      </c>
      <c r="Q212" t="str">
        <f t="shared" si="41"/>
        <v/>
      </c>
      <c r="R212" t="str">
        <f t="shared" si="42"/>
        <v/>
      </c>
      <c r="S212" t="str">
        <f t="shared" si="43"/>
        <v/>
      </c>
    </row>
    <row r="213" spans="14:19" x14ac:dyDescent="0.15">
      <c r="N213" t="str">
        <f t="shared" si="44"/>
        <v/>
      </c>
      <c r="O213" t="str">
        <f t="shared" si="45"/>
        <v/>
      </c>
      <c r="P213" t="str">
        <f t="shared" si="46"/>
        <v/>
      </c>
      <c r="Q213" t="str">
        <f t="shared" si="41"/>
        <v/>
      </c>
      <c r="R213" t="str">
        <f t="shared" si="42"/>
        <v/>
      </c>
      <c r="S213" t="str">
        <f t="shared" si="43"/>
        <v/>
      </c>
    </row>
    <row r="249" spans="14:14" x14ac:dyDescent="0.15">
      <c r="N249" s="1"/>
    </row>
    <row r="252" spans="14:14" x14ac:dyDescent="0.15">
      <c r="N252" s="1"/>
    </row>
    <row r="255" spans="14:14" x14ac:dyDescent="0.15">
      <c r="N255" s="1"/>
    </row>
    <row r="258" spans="14:14" x14ac:dyDescent="0.15">
      <c r="N258" s="1"/>
    </row>
    <row r="261" spans="14:14" x14ac:dyDescent="0.15">
      <c r="N261" s="1"/>
    </row>
    <row r="264" spans="14:14" x14ac:dyDescent="0.15">
      <c r="N264" s="1"/>
    </row>
    <row r="267" spans="14:14" x14ac:dyDescent="0.15">
      <c r="N267" s="1"/>
    </row>
    <row r="270" spans="14:14" x14ac:dyDescent="0.15">
      <c r="N270" s="1"/>
    </row>
    <row r="273" spans="14:14" x14ac:dyDescent="0.15">
      <c r="N273" s="1"/>
    </row>
    <row r="276" spans="14:14" x14ac:dyDescent="0.15">
      <c r="N276" s="1"/>
    </row>
    <row r="279" spans="14:14" x14ac:dyDescent="0.15">
      <c r="N279" s="1"/>
    </row>
    <row r="282" spans="14:14" x14ac:dyDescent="0.15">
      <c r="N282" s="1"/>
    </row>
    <row r="285" spans="14:14" x14ac:dyDescent="0.15">
      <c r="N285" s="1"/>
    </row>
    <row r="288" spans="14:14" x14ac:dyDescent="0.15">
      <c r="N288" s="1"/>
    </row>
    <row r="291" spans="14:14" x14ac:dyDescent="0.15">
      <c r="N291" s="1"/>
    </row>
    <row r="294" spans="14:14" x14ac:dyDescent="0.15">
      <c r="N294" s="1"/>
    </row>
    <row r="297" spans="14:14" x14ac:dyDescent="0.15">
      <c r="N297" s="1"/>
    </row>
    <row r="300" spans="14:14" x14ac:dyDescent="0.15">
      <c r="N300" s="1"/>
    </row>
    <row r="303" spans="14:14" x14ac:dyDescent="0.15">
      <c r="N303" s="1"/>
    </row>
    <row r="306" spans="14:14" x14ac:dyDescent="0.15">
      <c r="N306" s="1"/>
    </row>
    <row r="309" spans="14:14" x14ac:dyDescent="0.15">
      <c r="N309" s="1"/>
    </row>
    <row r="312" spans="14:14" x14ac:dyDescent="0.15">
      <c r="N312" s="1"/>
    </row>
    <row r="315" spans="14:14" x14ac:dyDescent="0.15">
      <c r="N315" s="1"/>
    </row>
    <row r="318" spans="14:14" x14ac:dyDescent="0.15">
      <c r="N318" s="1"/>
    </row>
    <row r="321" spans="14:14" x14ac:dyDescent="0.15">
      <c r="N321" s="1"/>
    </row>
    <row r="324" spans="14:14" x14ac:dyDescent="0.15">
      <c r="N324" s="1"/>
    </row>
    <row r="327" spans="14:14" x14ac:dyDescent="0.15">
      <c r="N327" s="1"/>
    </row>
    <row r="330" spans="14:14" x14ac:dyDescent="0.15">
      <c r="N330" s="1"/>
    </row>
    <row r="333" spans="14:14" x14ac:dyDescent="0.15">
      <c r="N333" s="1"/>
    </row>
    <row r="336" spans="14:14" x14ac:dyDescent="0.15">
      <c r="N336" s="1"/>
    </row>
    <row r="339" spans="14:14" x14ac:dyDescent="0.15">
      <c r="N339" s="1"/>
    </row>
    <row r="342" spans="14:14" x14ac:dyDescent="0.15">
      <c r="N342" s="1"/>
    </row>
    <row r="345" spans="14:14" x14ac:dyDescent="0.15">
      <c r="N345" s="1"/>
    </row>
    <row r="348" spans="14:14" x14ac:dyDescent="0.15">
      <c r="N348" s="1"/>
    </row>
    <row r="351" spans="14:14" x14ac:dyDescent="0.15">
      <c r="N351" s="1"/>
    </row>
    <row r="354" spans="14:14" x14ac:dyDescent="0.15">
      <c r="N354" s="1"/>
    </row>
    <row r="357" spans="14:14" x14ac:dyDescent="0.15">
      <c r="N357" s="1"/>
    </row>
    <row r="360" spans="14:14" x14ac:dyDescent="0.15">
      <c r="N360" s="1"/>
    </row>
    <row r="363" spans="14:14" x14ac:dyDescent="0.15">
      <c r="N363" s="1"/>
    </row>
    <row r="366" spans="14:14" x14ac:dyDescent="0.15">
      <c r="N366" s="1"/>
    </row>
    <row r="369" spans="14:14" x14ac:dyDescent="0.15">
      <c r="N369" s="1"/>
    </row>
    <row r="372" spans="14:14" x14ac:dyDescent="0.15">
      <c r="N372" s="1"/>
    </row>
    <row r="375" spans="14:14" x14ac:dyDescent="0.15">
      <c r="N375" s="1"/>
    </row>
    <row r="378" spans="14:14" x14ac:dyDescent="0.15">
      <c r="N378" s="1"/>
    </row>
    <row r="381" spans="14:14" x14ac:dyDescent="0.15">
      <c r="N381" s="1"/>
    </row>
    <row r="384" spans="14:14" x14ac:dyDescent="0.15">
      <c r="N384" s="1"/>
    </row>
    <row r="387" spans="14:14" x14ac:dyDescent="0.15">
      <c r="N387" s="1"/>
    </row>
    <row r="390" spans="14:14" x14ac:dyDescent="0.15">
      <c r="N390" s="1"/>
    </row>
    <row r="393" spans="14:14" x14ac:dyDescent="0.15">
      <c r="N393" s="1"/>
    </row>
    <row r="396" spans="14:14" x14ac:dyDescent="0.15">
      <c r="N396" s="1"/>
    </row>
    <row r="399" spans="14:14" x14ac:dyDescent="0.15">
      <c r="N399" s="1"/>
    </row>
    <row r="402" spans="14:14" x14ac:dyDescent="0.15">
      <c r="N402" s="1"/>
    </row>
    <row r="405" spans="14:14" x14ac:dyDescent="0.15">
      <c r="N405" s="1"/>
    </row>
    <row r="408" spans="14:14" x14ac:dyDescent="0.15">
      <c r="N408" s="1"/>
    </row>
    <row r="411" spans="14:14" x14ac:dyDescent="0.15">
      <c r="N411" s="1"/>
    </row>
    <row r="414" spans="14:14" x14ac:dyDescent="0.15">
      <c r="N414" s="1"/>
    </row>
    <row r="417" spans="14:14" x14ac:dyDescent="0.15">
      <c r="N417" s="1"/>
    </row>
    <row r="420" spans="14:14" x14ac:dyDescent="0.15">
      <c r="N420" s="1"/>
    </row>
    <row r="423" spans="14:14" x14ac:dyDescent="0.15">
      <c r="N423" s="1"/>
    </row>
    <row r="426" spans="14:14" x14ac:dyDescent="0.15">
      <c r="N426" s="1"/>
    </row>
    <row r="429" spans="14:14" x14ac:dyDescent="0.15">
      <c r="N429" s="1"/>
    </row>
    <row r="432" spans="14:14" x14ac:dyDescent="0.15">
      <c r="N432" s="1"/>
    </row>
    <row r="435" spans="14:14" x14ac:dyDescent="0.15">
      <c r="N435" s="1"/>
    </row>
    <row r="438" spans="14:14" x14ac:dyDescent="0.15">
      <c r="N438" s="1"/>
    </row>
    <row r="441" spans="14:14" x14ac:dyDescent="0.15">
      <c r="N441" s="1"/>
    </row>
    <row r="444" spans="14:14" x14ac:dyDescent="0.15">
      <c r="N444" s="1"/>
    </row>
    <row r="447" spans="14:14" x14ac:dyDescent="0.15">
      <c r="N447" s="1"/>
    </row>
    <row r="450" spans="14:14" x14ac:dyDescent="0.15">
      <c r="N450" s="1"/>
    </row>
    <row r="453" spans="14:14" x14ac:dyDescent="0.15">
      <c r="N453" s="1"/>
    </row>
    <row r="456" spans="14:14" x14ac:dyDescent="0.15">
      <c r="N456" s="1"/>
    </row>
    <row r="459" spans="14:14" x14ac:dyDescent="0.15">
      <c r="N459" s="1"/>
    </row>
    <row r="462" spans="14:14" x14ac:dyDescent="0.15">
      <c r="N462" s="1"/>
    </row>
    <row r="465" spans="14:14" x14ac:dyDescent="0.15">
      <c r="N465" s="1"/>
    </row>
    <row r="468" spans="14:14" x14ac:dyDescent="0.15">
      <c r="N468" s="1"/>
    </row>
    <row r="471" spans="14:14" x14ac:dyDescent="0.15">
      <c r="N471" s="1"/>
    </row>
    <row r="474" spans="14:14" x14ac:dyDescent="0.15">
      <c r="N474" s="1"/>
    </row>
    <row r="477" spans="14:14" x14ac:dyDescent="0.15">
      <c r="N477" s="1"/>
    </row>
    <row r="480" spans="14:14" x14ac:dyDescent="0.15">
      <c r="N480" s="1"/>
    </row>
    <row r="483" spans="14:14" x14ac:dyDescent="0.15">
      <c r="N483" s="1"/>
    </row>
    <row r="486" spans="14:14" x14ac:dyDescent="0.15">
      <c r="N486" s="1"/>
    </row>
    <row r="489" spans="14:14" x14ac:dyDescent="0.15">
      <c r="N489" s="1"/>
    </row>
    <row r="492" spans="14:14" x14ac:dyDescent="0.15">
      <c r="N492" s="1"/>
    </row>
    <row r="495" spans="14:14" x14ac:dyDescent="0.15">
      <c r="N495" s="1"/>
    </row>
    <row r="498" spans="14:14" x14ac:dyDescent="0.15">
      <c r="N498" s="1"/>
    </row>
    <row r="501" spans="14:14" x14ac:dyDescent="0.15">
      <c r="N501" s="1"/>
    </row>
    <row r="504" spans="14:14" x14ac:dyDescent="0.15">
      <c r="N504" s="1"/>
    </row>
    <row r="507" spans="14:14" x14ac:dyDescent="0.15">
      <c r="N507" s="1"/>
    </row>
    <row r="510" spans="14:14" x14ac:dyDescent="0.15">
      <c r="N510" s="1"/>
    </row>
    <row r="513" spans="14:14" x14ac:dyDescent="0.15">
      <c r="N513" s="1"/>
    </row>
    <row r="516" spans="14:14" x14ac:dyDescent="0.15">
      <c r="N516" s="1"/>
    </row>
    <row r="519" spans="14:14" x14ac:dyDescent="0.15">
      <c r="N519" s="1"/>
    </row>
    <row r="522" spans="14:14" x14ac:dyDescent="0.15">
      <c r="N522" s="1"/>
    </row>
    <row r="525" spans="14:14" x14ac:dyDescent="0.15">
      <c r="N525" s="1"/>
    </row>
    <row r="528" spans="14:14" x14ac:dyDescent="0.15">
      <c r="N528" s="1"/>
    </row>
    <row r="531" spans="14:14" x14ac:dyDescent="0.15">
      <c r="N531" s="1"/>
    </row>
    <row r="534" spans="14:14" x14ac:dyDescent="0.15">
      <c r="N534" s="1"/>
    </row>
    <row r="537" spans="14:14" x14ac:dyDescent="0.15">
      <c r="N537" s="1"/>
    </row>
    <row r="540" spans="14:14" x14ac:dyDescent="0.15">
      <c r="N540" s="1"/>
    </row>
    <row r="543" spans="14:14" x14ac:dyDescent="0.15">
      <c r="N543" s="1"/>
    </row>
    <row r="546" spans="14:14" x14ac:dyDescent="0.15">
      <c r="N546" s="1"/>
    </row>
    <row r="549" spans="14:14" x14ac:dyDescent="0.15">
      <c r="N549" s="1"/>
    </row>
    <row r="552" spans="14:14" x14ac:dyDescent="0.15">
      <c r="N552" s="1"/>
    </row>
  </sheetData>
  <sheetProtection sheet="1" objects="1" scenarios="1"/>
  <mergeCells count="6">
    <mergeCell ref="E24:H24"/>
    <mergeCell ref="E15:J16"/>
    <mergeCell ref="I19:J19"/>
    <mergeCell ref="D1:J1"/>
    <mergeCell ref="E4:G4"/>
    <mergeCell ref="E18:H18"/>
  </mergeCells>
  <pageMargins left="0.75" right="0.75" top="1" bottom="1" header="0.5" footer="0.5"/>
  <pageSetup orientation="portrait"/>
  <ignoredErrors>
    <ignoredError sqref="B6:C206 I8:J8 G9:J9 E9 G22 G21 H7:J7 G20 E22 E21 E20 E23:J23 E8 E10:J10 E7 F9 F7:G7 F22 K10:M19 F8:H8 E24:M26 K23:M23 F20 F21 I20:M20 K7:M7 I21:M21 I22:M22 K9:M9 K8:M8 E13:J19 E11:G11 I11:J11 E12:G12 I12:J12 E39:M40 E27:J27 L27:M27 E28:J28 L28:M28 E29:J29 L29:M29 E30:J30 L30:M30 E31:J31 L31:M31 E32:J32 L32:M32 E33:J33 L33:M33 E34:J34 L34:M34 E35:J35 L35:M35 E36:J36 L36:M36 E37:J37 L37:M37 E38:J38 L38:M38 H20:H22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X625"/>
  <sheetViews>
    <sheetView zoomScale="140" zoomScaleNormal="140" workbookViewId="0">
      <selection activeCell="I13" sqref="I13"/>
    </sheetView>
  </sheetViews>
  <sheetFormatPr baseColWidth="10" defaultColWidth="8.83203125" defaultRowHeight="13" x14ac:dyDescent="0.15"/>
  <cols>
    <col min="1" max="1" width="3.6640625" customWidth="1"/>
    <col min="2" max="2" width="14" customWidth="1"/>
    <col min="3" max="3" width="16.1640625" customWidth="1"/>
    <col min="4" max="4" width="3.6640625" customWidth="1"/>
    <col min="5" max="7" width="8.83203125" hidden="1" customWidth="1"/>
    <col min="8" max="8" width="12.5" bestFit="1" customWidth="1"/>
    <col min="9" max="9" width="12" customWidth="1"/>
    <col min="10" max="12" width="10.6640625" customWidth="1"/>
    <col min="13" max="14" width="12.33203125" bestFit="1" customWidth="1"/>
    <col min="15" max="15" width="2.83203125" customWidth="1"/>
    <col min="16" max="17" width="10.6640625" customWidth="1"/>
    <col min="18" max="18" width="10.1640625" customWidth="1"/>
    <col min="19" max="19" width="9.83203125" customWidth="1"/>
    <col min="20" max="21" width="10" customWidth="1"/>
    <col min="22" max="22" width="11.33203125" customWidth="1"/>
  </cols>
  <sheetData>
    <row r="1" spans="2:24" ht="16" x14ac:dyDescent="0.2">
      <c r="G1" s="207" t="s">
        <v>122</v>
      </c>
      <c r="H1" s="255"/>
      <c r="I1" s="255"/>
      <c r="J1" s="201"/>
      <c r="K1" s="201"/>
      <c r="L1" s="201"/>
      <c r="M1" s="201"/>
      <c r="N1" s="193"/>
    </row>
    <row r="3" spans="2:24" x14ac:dyDescent="0.15">
      <c r="B3" s="155" t="str">
        <f>IF(Data!$N$30=1,Data!$B$2,IF(Data!$N$30=2,Data!$C$2,IF(Data!$N$30=3,Data!$D$2,IF(Data!$N$30=4,Data!$E$2,IF(Data!$N$30=5,Data!$F$2,IF(Data!$N$30=6,Data!$G$2,IF(Data!$N$30=7,Data!$H$2,IF(Data!$N$30=8,Data!$I$2,IF(Data!$N$30=9,Data!$J$2,IF(Data!$N$30=10,Data!$K$2,""))))))))))</f>
        <v>EdLevel</v>
      </c>
      <c r="C3" s="158" t="str">
        <f>IF(Data!$N$37=1,Data!$B$2,IF(Data!$N$37=2,Data!$C$2,IF(Data!$N$37=3,Data!$D$2,IF(Data!$N$37=4,Data!$E$2,IF(Data!$N$37=5,Data!$F$2,IF(Data!$N$37=6,Data!$G$2,IF(Data!$N$37=7,Data!$H$2,IF(Data!$N$37=8,Data!$I$2,IF(Data!$N$37=9,Data!$J$2,IF(Data!$N$37=10,Data!$K$2,""))))))))))</f>
        <v>Marital</v>
      </c>
      <c r="D3" s="4"/>
      <c r="F3" s="253" t="s">
        <v>103</v>
      </c>
      <c r="G3" s="254"/>
      <c r="I3" s="1"/>
      <c r="J3" s="1"/>
      <c r="K3" s="1"/>
      <c r="L3" s="1"/>
      <c r="M3" s="1"/>
    </row>
    <row r="4" spans="2:24" ht="14" x14ac:dyDescent="0.15">
      <c r="B4" s="162" t="str">
        <f>IF(AND(Data!$N$30=1,Data!B3&lt;&gt;""),Data!B3,IF(AND(Data!$N$30=2,Data!C3&lt;&gt;""),Data!C3,IF(AND(Data!$N$30=3,Data!D3&lt;&gt;""),Data!D3,IF(AND(Data!$N$30=4,Data!E3&lt;&gt;""),Data!E3,IF(AND(Data!$N$30=5,Data!F3&lt;&gt;""),Data!F3,IF(AND(Data!$N$30=6,Data!G3&lt;&gt;""),Data!G3,IF(AND(Data!$N$30=7,Data!H3&lt;&gt;""),Data!H3,IF(AND(Data!$N$30=8,Data!I3&lt;&gt;""),Data!I3,IF(AND(Data!$N$30=9,Data!J3&lt;&gt;""),Data!J3,IF(AND(Data!$N$30=10,Data!K3&lt;&gt;""),Data!K3,""))))))))))</f>
        <v>BA</v>
      </c>
      <c r="C4" s="157" t="str">
        <f>IF(AND(Data!$N$37=1,Data!B3&lt;&gt;""),Data!B3,IF(AND(Data!$N$37=2,Data!C3&lt;&gt;""),Data!C3,IF(AND(Data!$N$37=3,Data!D3&lt;&gt;""),Data!D3,IF(AND(Data!$N$37=4,Data!E3&lt;&gt;""),Data!E3,IF(AND(Data!$N$37=5,Data!F3&lt;&gt;""),Data!F3,IF(AND(Data!$N$37=6,Data!G3&lt;&gt;""),Data!G3,IF(AND(Data!$N$37=7,Data!H3&lt;&gt;""),Data!H3,IF(AND(Data!$N$37=8,Data!I3&lt;&gt;""),Data!I3,IF(AND(Data!$N$37=9,Data!J3&lt;&gt;""),Data!J3,IF(AND(Data!$N$37=10,Data!K3&lt;&gt;""),Data!K3,""))))))))))</f>
        <v>S</v>
      </c>
      <c r="D4" s="91"/>
      <c r="F4" s="163" t="s">
        <v>102</v>
      </c>
      <c r="G4" s="164" t="s">
        <v>101</v>
      </c>
      <c r="H4" s="259" t="s">
        <v>99</v>
      </c>
      <c r="I4" s="260"/>
      <c r="J4" s="154"/>
      <c r="K4" s="112"/>
      <c r="L4" s="112"/>
      <c r="M4" s="153"/>
      <c r="N4" s="152"/>
      <c r="O4" s="7"/>
      <c r="P4" s="259" t="s">
        <v>99</v>
      </c>
      <c r="Q4" s="260"/>
      <c r="R4" s="154"/>
      <c r="S4" s="112"/>
      <c r="T4" s="112"/>
      <c r="U4" s="153"/>
      <c r="V4" s="152"/>
      <c r="W4" s="132"/>
      <c r="X4" s="132"/>
    </row>
    <row r="5" spans="2:24" ht="14" x14ac:dyDescent="0.15">
      <c r="B5" s="162" t="str">
        <f>IF(AND(Data!$N$30=1,Data!B4&lt;&gt;""),Data!B4,IF(AND(Data!$N$30=2,Data!C4&lt;&gt;""),Data!C4,IF(AND(Data!$N$30=3,Data!D4&lt;&gt;""),Data!D4,IF(AND(Data!$N$30=4,Data!E4&lt;&gt;""),Data!E4,IF(AND(Data!$N$30=5,Data!F4&lt;&gt;""),Data!F4,IF(AND(Data!$N$30=6,Data!G4&lt;&gt;""),Data!G4,IF(AND(Data!$N$30=7,Data!H4&lt;&gt;""),Data!H4,IF(AND(Data!$N$30=8,Data!I4&lt;&gt;""),Data!I4,IF(AND(Data!$N$30=9,Data!J4&lt;&gt;""),Data!J4,IF(AND(Data!$N$30=10,Data!K4&lt;&gt;""),Data!K4,""))))))))))</f>
        <v>BA</v>
      </c>
      <c r="C5" s="161" t="str">
        <f>IF(AND(Data!$N$37=1,Data!B4&lt;&gt;""),Data!B4,IF(AND(Data!$N$37=2,Data!C4&lt;&gt;""),Data!C4,IF(AND(Data!$N$37=3,Data!D4&lt;&gt;""),Data!D4,IF(AND(Data!$N$37=4,Data!E4&lt;&gt;""),Data!E4,IF(AND(Data!$N$37=5,Data!F4&lt;&gt;""),Data!F4,IF(AND(Data!$N$37=6,Data!G4&lt;&gt;""),Data!G4,IF(AND(Data!$N$37=7,Data!H4&lt;&gt;""),Data!H4,IF(AND(Data!$N$37=8,Data!I4&lt;&gt;""),Data!I4,IF(AND(Data!$N$37=9,Data!J4&lt;&gt;""),Data!J4,IF(AND(Data!$N$37=10,Data!K4&lt;&gt;""),Data!K4,""))))))))))</f>
        <v>S</v>
      </c>
      <c r="D5" s="91"/>
      <c r="E5">
        <v>1</v>
      </c>
      <c r="F5" s="162" t="str">
        <f>IF(Data!M32&lt;&gt;"",Data!M32,"")</f>
        <v>BA</v>
      </c>
      <c r="G5" s="157" t="str">
        <f>IF(Data!M38&lt;&gt;"",Data!M38,"")</f>
        <v/>
      </c>
      <c r="H5" s="150"/>
      <c r="I5" s="159" t="str">
        <f>IF('Chi-Square'!Q5&lt;&gt;"",'Chi-Square'!Q5,IF(G5&lt;&gt;"",G5,""))</f>
        <v/>
      </c>
      <c r="J5" s="159" t="str">
        <f>IF('Chi-Square'!R5&lt;&gt;"",'Chi-Square'!R5,IF(G6&lt;&gt;"",G6,""))</f>
        <v/>
      </c>
      <c r="K5" s="159" t="str">
        <f>IF('Chi-Square'!S5&lt;&gt;"",'Chi-Square'!S5,IF(G7&lt;&gt;"",G7,""))</f>
        <v/>
      </c>
      <c r="L5" s="159" t="str">
        <f>IF('Chi-Square'!T5&lt;&gt;"",'Chi-Square'!T5,IF(G8&lt;&gt;"",G8,""))</f>
        <v/>
      </c>
      <c r="M5" s="159" t="str">
        <f>IF('Chi-Square'!U5&lt;&gt;"",'Chi-Square'!U5,IF(G9&lt;&gt;"",G9,""))</f>
        <v/>
      </c>
      <c r="N5" s="149" t="s">
        <v>52</v>
      </c>
      <c r="O5" s="151"/>
      <c r="P5" s="150"/>
      <c r="Q5" s="180"/>
      <c r="R5" s="180"/>
      <c r="S5" s="180"/>
      <c r="T5" s="180"/>
      <c r="U5" s="180"/>
      <c r="V5" s="149" t="s">
        <v>52</v>
      </c>
    </row>
    <row r="6" spans="2:24" ht="12.75" customHeight="1" x14ac:dyDescent="0.15">
      <c r="B6" s="162" t="str">
        <f>IF(AND(Data!$N$30=1,Data!B5&lt;&gt;""),Data!B5,IF(AND(Data!$N$30=2,Data!C5&lt;&gt;""),Data!C5,IF(AND(Data!$N$30=3,Data!D5&lt;&gt;""),Data!D5,IF(AND(Data!$N$30=4,Data!E5&lt;&gt;""),Data!E5,IF(AND(Data!$N$30=5,Data!F5&lt;&gt;""),Data!F5,IF(AND(Data!$N$30=6,Data!G5&lt;&gt;""),Data!G5,IF(AND(Data!$N$30=7,Data!H5&lt;&gt;""),Data!H5,IF(AND(Data!$N$30=8,Data!I5&lt;&gt;""),Data!I5,IF(AND(Data!$N$30=9,Data!J5&lt;&gt;""),Data!J5,IF(AND(Data!$N$30=10,Data!K5&lt;&gt;""),Data!K5,""))))))))))</f>
        <v>BA</v>
      </c>
      <c r="C6" s="161" t="str">
        <f>IF(AND(Data!$N$37=1,Data!B5&lt;&gt;""),Data!B5,IF(AND(Data!$N$37=2,Data!C5&lt;&gt;""),Data!C5,IF(AND(Data!$N$37=3,Data!D5&lt;&gt;""),Data!D5,IF(AND(Data!$N$37=4,Data!E5&lt;&gt;""),Data!E5,IF(AND(Data!$N$37=5,Data!F5&lt;&gt;""),Data!F5,IF(AND(Data!$N$37=6,Data!G5&lt;&gt;""),Data!G5,IF(AND(Data!$N$37=7,Data!H5&lt;&gt;""),Data!H5,IF(AND(Data!$N$37=8,Data!I5&lt;&gt;""),Data!I5,IF(AND(Data!$N$37=9,Data!J5&lt;&gt;""),Data!J5,IF(AND(Data!$N$37=10,Data!K5&lt;&gt;""),Data!K5,""))))))))))</f>
        <v>S</v>
      </c>
      <c r="D6" s="91"/>
      <c r="E6">
        <v>2</v>
      </c>
      <c r="F6" s="162" t="str">
        <f>IF(Data!M33&lt;&gt;"",Data!M33,"")</f>
        <v>M</v>
      </c>
      <c r="G6" s="161" t="str">
        <f>IF(Data!M39&lt;&gt;"",Data!M39,"")</f>
        <v/>
      </c>
      <c r="H6" s="159" t="str">
        <f>IF('Chi-Square'!P6&lt;&gt;"",'Chi-Square'!P6,IF(F5&lt;&gt;"",F5,""))</f>
        <v>BA</v>
      </c>
      <c r="I6" s="160" t="str">
        <f>IF('Chi-Square'!Q6&lt;&gt;"",'Chi-Square'!Q6,IF(AND(F5&lt;&gt;"",$G$5&lt;&gt;""),(COUNTIFS($B$4:$B$625,F5,$C$4:$C$625,$G$5)),""))</f>
        <v/>
      </c>
      <c r="J6" s="160" t="str">
        <f>IF('Chi-Square'!R6&lt;&gt;"",'Chi-Square'!R6,IF(AND(F5&lt;&gt;"",$G$6&lt;&gt;""),(COUNTIFS($B$4:$B$625,F5,$C$4:$C$625,$G$6)),""))</f>
        <v/>
      </c>
      <c r="K6" s="160" t="str">
        <f>IF('Chi-Square'!S6&lt;&gt;"",'Chi-Square'!S6,IF(AND(F5&lt;&gt;"",$G$7&lt;&gt;""),(COUNTIFS($B$4:$B$625,F5,$C$4:$C$625,$G$7)),""))</f>
        <v/>
      </c>
      <c r="L6" s="160" t="str">
        <f>IF('Chi-Square'!T6&lt;&gt;"",'Chi-Square'!T6,IF(AND(F5&lt;&gt;"",$G$8&lt;&gt;""),(COUNTIFS($B$4:$B$625,F5,$C$4:$C$625,$G$8)),""))</f>
        <v/>
      </c>
      <c r="M6" s="160" t="str">
        <f>IF('Chi-Square'!U6&lt;&gt;"",'Chi-Square'!U6,IF(AND(F5&lt;&gt;"",$G$9&lt;&gt;""),(COUNTIFS($B$4:$B$625,F5,$C$4:$C$625,$G$9)),""))</f>
        <v/>
      </c>
      <c r="N6" s="136">
        <f t="shared" ref="N6:N7" si="0">IF(H6&lt;&gt;"",SUM(I6:M6),"")</f>
        <v>0</v>
      </c>
      <c r="O6" s="7"/>
      <c r="P6" s="180"/>
      <c r="Q6" s="68"/>
      <c r="R6" s="68"/>
      <c r="S6" s="68"/>
      <c r="T6" s="68"/>
      <c r="U6" s="68"/>
      <c r="V6" s="136">
        <f>SUM(Q6:U6)</f>
        <v>0</v>
      </c>
    </row>
    <row r="7" spans="2:24" ht="14" x14ac:dyDescent="0.15">
      <c r="B7" s="162" t="str">
        <f>IF(AND(Data!$N$30=1,Data!B6&lt;&gt;""),Data!B6,IF(AND(Data!$N$30=2,Data!C6&lt;&gt;""),Data!C6,IF(AND(Data!$N$30=3,Data!D6&lt;&gt;""),Data!D6,IF(AND(Data!$N$30=4,Data!E6&lt;&gt;""),Data!E6,IF(AND(Data!$N$30=5,Data!F6&lt;&gt;""),Data!F6,IF(AND(Data!$N$30=6,Data!G6&lt;&gt;""),Data!G6,IF(AND(Data!$N$30=7,Data!H6&lt;&gt;""),Data!H6,IF(AND(Data!$N$30=8,Data!I6&lt;&gt;""),Data!I6,IF(AND(Data!$N$30=9,Data!J6&lt;&gt;""),Data!J6,IF(AND(Data!$N$30=10,Data!K6&lt;&gt;""),Data!K6,""))))))))))</f>
        <v>M</v>
      </c>
      <c r="C7" s="161" t="str">
        <f>IF(AND(Data!$N$37=1,Data!B6&lt;&gt;""),Data!B6,IF(AND(Data!$N$37=2,Data!C6&lt;&gt;""),Data!C6,IF(AND(Data!$N$37=3,Data!D6&lt;&gt;""),Data!D6,IF(AND(Data!$N$37=4,Data!E6&lt;&gt;""),Data!E6,IF(AND(Data!$N$37=5,Data!F6&lt;&gt;""),Data!F6,IF(AND(Data!$N$37=6,Data!G6&lt;&gt;""),Data!G6,IF(AND(Data!$N$37=7,Data!H6&lt;&gt;""),Data!H6,IF(AND(Data!$N$37=8,Data!I6&lt;&gt;""),Data!I6,IF(AND(Data!$N$37=9,Data!J6&lt;&gt;""),Data!J6,IF(AND(Data!$N$37=10,Data!K6&lt;&gt;""),Data!K6,""))))))))))</f>
        <v>S</v>
      </c>
      <c r="D7" s="91"/>
      <c r="E7">
        <v>3</v>
      </c>
      <c r="F7" s="162" t="str">
        <f>IF(Data!M34&lt;&gt;"",Data!M34,"")</f>
        <v>D</v>
      </c>
      <c r="G7" s="161" t="str">
        <f>IF(Data!M40&lt;&gt;"",Data!M40,"")</f>
        <v/>
      </c>
      <c r="H7" s="159" t="str">
        <f>IF('Chi-Square'!P7&lt;&gt;"",'Chi-Square'!P7,IF(F6&lt;&gt;"",F6,""))</f>
        <v>M</v>
      </c>
      <c r="I7" s="160" t="str">
        <f>IF('Chi-Square'!Q7&lt;&gt;"",'Chi-Square'!Q7,IF(AND(F6&lt;&gt;"",$G$5&lt;&gt;""),(COUNTIFS($B$4:$B$625,F6,$C$4:$C$625,$G$5)),""))</f>
        <v/>
      </c>
      <c r="J7" s="160" t="str">
        <f>IF('Chi-Square'!R7&lt;&gt;"",'Chi-Square'!R7,IF(AND(F6&lt;&gt;"",$G$6&lt;&gt;""),(COUNTIFS($B$4:$B$625,F6,$C$4:$C$625,$G$6)),""))</f>
        <v/>
      </c>
      <c r="K7" s="160" t="str">
        <f>IF('Chi-Square'!S7&lt;&gt;"",'Chi-Square'!S7,IF(AND(F6&lt;&gt;"",$G$7&lt;&gt;""),(COUNTIFS($B$4:$B$625,F6,$C$4:$C$625,$G$7)),""))</f>
        <v/>
      </c>
      <c r="L7" s="160" t="str">
        <f>IF('Chi-Square'!T7&lt;&gt;"",'Chi-Square'!T7,IF(AND(F6&lt;&gt;"",$G$8&lt;&gt;""),(COUNTIFS($B$4:$B$625,F6,$C$4:$C$625,$G$8)),""))</f>
        <v/>
      </c>
      <c r="M7" s="160" t="str">
        <f>IF('Chi-Square'!U7&lt;&gt;"",'Chi-Square'!U7,IF(AND(F6&lt;&gt;"",$G$9&lt;&gt;""),(COUNTIFS($B$4:$B$625,F6,$C$4:$C$625,$G$9)),""))</f>
        <v/>
      </c>
      <c r="N7" s="136">
        <f t="shared" si="0"/>
        <v>0</v>
      </c>
      <c r="O7" s="7"/>
      <c r="P7" s="180"/>
      <c r="Q7" s="68"/>
      <c r="R7" s="68"/>
      <c r="S7" s="68"/>
      <c r="T7" s="68"/>
      <c r="U7" s="68"/>
      <c r="V7" s="136">
        <f>SUM(Q7:U7)</f>
        <v>0</v>
      </c>
    </row>
    <row r="8" spans="2:24" ht="14" x14ac:dyDescent="0.15">
      <c r="B8" s="162" t="str">
        <f>IF(AND(Data!$N$30=1,Data!B7&lt;&gt;""),Data!B7,IF(AND(Data!$N$30=2,Data!C7&lt;&gt;""),Data!C7,IF(AND(Data!$N$30=3,Data!D7&lt;&gt;""),Data!D7,IF(AND(Data!$N$30=4,Data!E7&lt;&gt;""),Data!E7,IF(AND(Data!$N$30=5,Data!F7&lt;&gt;""),Data!F7,IF(AND(Data!$N$30=6,Data!G7&lt;&gt;""),Data!G7,IF(AND(Data!$N$30=7,Data!H7&lt;&gt;""),Data!H7,IF(AND(Data!$N$30=8,Data!I7&lt;&gt;""),Data!I7,IF(AND(Data!$N$30=9,Data!J7&lt;&gt;""),Data!J7,IF(AND(Data!$N$30=10,Data!K7&lt;&gt;""),Data!K7,""))))))))))</f>
        <v>BA</v>
      </c>
      <c r="C8" s="161" t="str">
        <f>IF(AND(Data!$N$37=1,Data!B7&lt;&gt;""),Data!B7,IF(AND(Data!$N$37=2,Data!C7&lt;&gt;""),Data!C7,IF(AND(Data!$N$37=3,Data!D7&lt;&gt;""),Data!D7,IF(AND(Data!$N$37=4,Data!E7&lt;&gt;""),Data!E7,IF(AND(Data!$N$37=5,Data!F7&lt;&gt;""),Data!F7,IF(AND(Data!$N$37=6,Data!G7&lt;&gt;""),Data!G7,IF(AND(Data!$N$37=7,Data!H7&lt;&gt;""),Data!H7,IF(AND(Data!$N$37=8,Data!I7&lt;&gt;""),Data!I7,IF(AND(Data!$N$37=9,Data!J7&lt;&gt;""),Data!J7,IF(AND(Data!$N$37=10,Data!K7&lt;&gt;""),Data!K7,""))))))))))</f>
        <v>S</v>
      </c>
      <c r="D8" s="91"/>
      <c r="E8">
        <v>4</v>
      </c>
      <c r="F8" s="162" t="str">
        <f>IF(Data!M35&lt;&gt;"",Data!M35,"")</f>
        <v/>
      </c>
      <c r="G8" s="161" t="str">
        <f>IF(Data!M41&lt;&gt;"",Data!M41,"")</f>
        <v/>
      </c>
      <c r="H8" s="159" t="str">
        <f>IF('Chi-Square'!P8&lt;&gt;"",'Chi-Square'!P8,IF(F7&lt;&gt;"",F7,""))</f>
        <v>D</v>
      </c>
      <c r="I8" s="160" t="str">
        <f>IF('Chi-Square'!Q8&lt;&gt;"",'Chi-Square'!Q8,IF(AND(F7&lt;&gt;"",$G$5&lt;&gt;""),(COUNTIFS($B$4:$B$625,F7,$C$4:$C$625,$G$5)),""))</f>
        <v/>
      </c>
      <c r="J8" s="160" t="str">
        <f>IF('Chi-Square'!R8&lt;&gt;"",'Chi-Square'!R8,IF(AND(F7&lt;&gt;"",$G$6&lt;&gt;""),(COUNTIFS($B$4:$B$625,F7,$C$4:$C$625,$G$6)),""))</f>
        <v/>
      </c>
      <c r="K8" s="160" t="str">
        <f>IF('Chi-Square'!S8&lt;&gt;"",'Chi-Square'!S8,IF(AND(F7&lt;&gt;"",$G$7&lt;&gt;""),(COUNTIFS($B$4:$B$625,F7,$C$4:$C$625,$G$7)),""))</f>
        <v/>
      </c>
      <c r="L8" s="160" t="str">
        <f>IF('Chi-Square'!T8&lt;&gt;"",'Chi-Square'!T8,IF(AND(F7&lt;&gt;"",$G$8&lt;&gt;""),(COUNTIFS($B$4:$B$625,F7,$C$4:$C$625,$G$8)),""))</f>
        <v/>
      </c>
      <c r="M8" s="160" t="str">
        <f>IF('Chi-Square'!U8&lt;&gt;"",'Chi-Square'!U8,IF(AND(F7&lt;&gt;"",$G$9&lt;&gt;""),(COUNTIFS($B$4:$B$625,F7,$C$4:$C$625,$G$9)),""))</f>
        <v/>
      </c>
      <c r="N8" s="136">
        <f>IF(H8&lt;&gt;"",SUM(I8:M8),"")</f>
        <v>0</v>
      </c>
      <c r="O8" s="7"/>
      <c r="P8" s="180"/>
      <c r="Q8" s="68"/>
      <c r="R8" s="68"/>
      <c r="S8" s="68"/>
      <c r="T8" s="68"/>
      <c r="U8" s="68"/>
      <c r="V8" s="136">
        <f>SUM(Q8:U8)</f>
        <v>0</v>
      </c>
    </row>
    <row r="9" spans="2:24" ht="14" x14ac:dyDescent="0.15">
      <c r="B9" s="162" t="str">
        <f>IF(AND(Data!$N$30=1,Data!B8&lt;&gt;""),Data!B8,IF(AND(Data!$N$30=2,Data!C8&lt;&gt;""),Data!C8,IF(AND(Data!$N$30=3,Data!D8&lt;&gt;""),Data!D8,IF(AND(Data!$N$30=4,Data!E8&lt;&gt;""),Data!E8,IF(AND(Data!$N$30=5,Data!F8&lt;&gt;""),Data!F8,IF(AND(Data!$N$30=6,Data!G8&lt;&gt;""),Data!G8,IF(AND(Data!$N$30=7,Data!H8&lt;&gt;""),Data!H8,IF(AND(Data!$N$30=8,Data!I8&lt;&gt;""),Data!I8,IF(AND(Data!$N$30=9,Data!J8&lt;&gt;""),Data!J8,IF(AND(Data!$N$30=10,Data!K8&lt;&gt;""),Data!K8,""))))))))))</f>
        <v>M</v>
      </c>
      <c r="C9" s="161" t="str">
        <f>IF(AND(Data!$N$37=1,Data!B8&lt;&gt;""),Data!B8,IF(AND(Data!$N$37=2,Data!C8&lt;&gt;""),Data!C8,IF(AND(Data!$N$37=3,Data!D8&lt;&gt;""),Data!D8,IF(AND(Data!$N$37=4,Data!E8&lt;&gt;""),Data!E8,IF(AND(Data!$N$37=5,Data!F8&lt;&gt;""),Data!F8,IF(AND(Data!$N$37=6,Data!G8&lt;&gt;""),Data!G8,IF(AND(Data!$N$37=7,Data!H8&lt;&gt;""),Data!H8,IF(AND(Data!$N$37=8,Data!I8&lt;&gt;""),Data!I8,IF(AND(Data!$N$37=9,Data!J8&lt;&gt;""),Data!J8,IF(AND(Data!$N$37=10,Data!K8&lt;&gt;""),Data!K8,""))))))))))</f>
        <v>D</v>
      </c>
      <c r="D9" s="91"/>
      <c r="E9">
        <v>5</v>
      </c>
      <c r="F9" s="162" t="str">
        <f>IF(Data!M36&lt;&gt;"",Data!M36,"")</f>
        <v/>
      </c>
      <c r="G9" s="161" t="str">
        <f>IF(Data!M42&lt;&gt;"",Data!M42,"")</f>
        <v/>
      </c>
      <c r="H9" s="159" t="str">
        <f>IF('Chi-Square'!P9&lt;&gt;"",'Chi-Square'!P9,IF(F8&lt;&gt;"",F8,""))</f>
        <v/>
      </c>
      <c r="I9" s="160" t="str">
        <f>IF('Chi-Square'!Q9&lt;&gt;"",'Chi-Square'!Q9,IF(AND(F8&lt;&gt;"",$G$5&lt;&gt;""),(COUNTIFS($B$4:$B$625,F8,$C$4:$C$625,$G$5)),""))</f>
        <v/>
      </c>
      <c r="J9" s="160" t="str">
        <f>IF('Chi-Square'!R9&lt;&gt;"",'Chi-Square'!R9,IF(AND(F8&lt;&gt;"",$G$6&lt;&gt;""),(COUNTIFS($B$4:$B$625,F8,$C$4:$C$625,$G$6)),""))</f>
        <v/>
      </c>
      <c r="K9" s="160" t="str">
        <f>IF('Chi-Square'!S9&lt;&gt;"",'Chi-Square'!S9,IF(AND(F8&lt;&gt;"",$G$7&lt;&gt;""),(COUNTIFS($B$4:$B$625,F8,$C$4:$C$625,$G$7)),""))</f>
        <v/>
      </c>
      <c r="L9" s="160" t="str">
        <f>IF('Chi-Square'!T9&lt;&gt;"",'Chi-Square'!T9,IF(AND(F8&lt;&gt;"",$G$8&lt;&gt;""),(COUNTIFS($B$4:$B$625,F8,$C$4:$C$625,$G$8)),""))</f>
        <v/>
      </c>
      <c r="M9" s="160" t="str">
        <f>IF('Chi-Square'!U9&lt;&gt;"",'Chi-Square'!U9,IF(AND(F8&lt;&gt;"",$G$9&lt;&gt;""),(COUNTIFS($B$4:$B$625,F8,$C$4:$C$625,$G$9)),""))</f>
        <v/>
      </c>
      <c r="N9" s="136" t="str">
        <f t="shared" ref="N9:N10" si="1">IF(H9&lt;&gt;"",SUM(I9:M9),"")</f>
        <v/>
      </c>
      <c r="O9" s="7"/>
      <c r="P9" s="180"/>
      <c r="Q9" s="68"/>
      <c r="R9" s="68"/>
      <c r="S9" s="68"/>
      <c r="T9" s="68"/>
      <c r="U9" s="68"/>
      <c r="V9" s="136">
        <f>SUM(Q9:U9)</f>
        <v>0</v>
      </c>
    </row>
    <row r="10" spans="2:24" ht="14" x14ac:dyDescent="0.15">
      <c r="B10" s="162" t="str">
        <f>IF(AND(Data!$N$30=1,Data!B9&lt;&gt;""),Data!B9,IF(AND(Data!$N$30=2,Data!C9&lt;&gt;""),Data!C9,IF(AND(Data!$N$30=3,Data!D9&lt;&gt;""),Data!D9,IF(AND(Data!$N$30=4,Data!E9&lt;&gt;""),Data!E9,IF(AND(Data!$N$30=5,Data!F9&lt;&gt;""),Data!F9,IF(AND(Data!$N$30=6,Data!G9&lt;&gt;""),Data!G9,IF(AND(Data!$N$30=7,Data!H9&lt;&gt;""),Data!H9,IF(AND(Data!$N$30=8,Data!I9&lt;&gt;""),Data!I9,IF(AND(Data!$N$30=9,Data!J9&lt;&gt;""),Data!J9,IF(AND(Data!$N$30=10,Data!K9&lt;&gt;""),Data!K9,""))))))))))</f>
        <v>M</v>
      </c>
      <c r="C10" s="161" t="str">
        <f>IF(AND(Data!$N$37=1,Data!B9&lt;&gt;""),Data!B9,IF(AND(Data!$N$37=2,Data!C9&lt;&gt;""),Data!C9,IF(AND(Data!$N$37=3,Data!D9&lt;&gt;""),Data!D9,IF(AND(Data!$N$37=4,Data!E9&lt;&gt;""),Data!E9,IF(AND(Data!$N$37=5,Data!F9&lt;&gt;""),Data!F9,IF(AND(Data!$N$37=6,Data!G9&lt;&gt;""),Data!G9,IF(AND(Data!$N$37=7,Data!H9&lt;&gt;""),Data!H9,IF(AND(Data!$N$37=8,Data!I9&lt;&gt;""),Data!I9,IF(AND(Data!$N$37=9,Data!J9&lt;&gt;""),Data!J9,IF(AND(Data!$N$37=10,Data!K9&lt;&gt;""),Data!K9,""))))))))))</f>
        <v>S</v>
      </c>
      <c r="D10" s="91"/>
      <c r="H10" s="159" t="str">
        <f>IF('Chi-Square'!P10&lt;&gt;"",'Chi-Square'!P10,IF(F9&lt;&gt;"",F9,""))</f>
        <v/>
      </c>
      <c r="I10" s="160" t="str">
        <f>IF('Chi-Square'!Q10&lt;&gt;"",'Chi-Square'!Q10,IF(AND(F9&lt;&gt;"",$G$5&lt;&gt;""),(COUNTIFS($B$4:$B$625,F9,$C$4:$C$625,$G$5)),""))</f>
        <v/>
      </c>
      <c r="J10" s="160" t="str">
        <f>IF('Chi-Square'!R10&lt;&gt;"",'Chi-Square'!R10,IF(AND(F9&lt;&gt;"",$G$6&lt;&gt;""),(COUNTIFS($B$4:$B$625,F9,$C$4:$C$625,$G$6)),""))</f>
        <v/>
      </c>
      <c r="K10" s="160" t="str">
        <f>IF('Chi-Square'!S10&lt;&gt;"",'Chi-Square'!S10,IF(AND(F9&lt;&gt;"",$G$7&lt;&gt;""),(COUNTIFS($B$4:$B$625,F9,$C$4:$C$625,$G$7)),""))</f>
        <v/>
      </c>
      <c r="L10" s="160" t="str">
        <f>IF('Chi-Square'!T10&lt;&gt;"",'Chi-Square'!T10,IF(AND(F9&lt;&gt;"",$G$8&lt;&gt;""),(COUNTIFS($B$4:$B$625,F9,$C$4:$C$625,$G$8)),""))</f>
        <v/>
      </c>
      <c r="M10" s="160" t="str">
        <f>IF('Chi-Square'!U10&lt;&gt;"",'Chi-Square'!U10,IF(AND(F9&lt;&gt;"",$G$9&lt;&gt;""),(COUNTIFS($B$4:$B$625,F9,$C$4:$C$625,$G$9)),""))</f>
        <v/>
      </c>
      <c r="N10" s="136" t="str">
        <f t="shared" si="1"/>
        <v/>
      </c>
      <c r="O10" s="7"/>
      <c r="P10" s="180"/>
      <c r="Q10" s="68"/>
      <c r="R10" s="68"/>
      <c r="S10" s="68"/>
      <c r="T10" s="68"/>
      <c r="U10" s="68"/>
      <c r="V10" s="136">
        <f>SUM(Q10:U10)</f>
        <v>0</v>
      </c>
    </row>
    <row r="11" spans="2:24" ht="14" x14ac:dyDescent="0.15">
      <c r="B11" s="162" t="str">
        <f>IF(AND(Data!$N$30=1,Data!B10&lt;&gt;""),Data!B10,IF(AND(Data!$N$30=2,Data!C10&lt;&gt;""),Data!C10,IF(AND(Data!$N$30=3,Data!D10&lt;&gt;""),Data!D10,IF(AND(Data!$N$30=4,Data!E10&lt;&gt;""),Data!E10,IF(AND(Data!$N$30=5,Data!F10&lt;&gt;""),Data!F10,IF(AND(Data!$N$30=6,Data!G10&lt;&gt;""),Data!G10,IF(AND(Data!$N$30=7,Data!H10&lt;&gt;""),Data!H10,IF(AND(Data!$N$30=8,Data!I10&lt;&gt;""),Data!I10,IF(AND(Data!$N$30=9,Data!J10&lt;&gt;""),Data!J10,IF(AND(Data!$N$30=10,Data!K10&lt;&gt;""),Data!K10,""))))))))))</f>
        <v>BA</v>
      </c>
      <c r="C11" s="161" t="str">
        <f>IF(AND(Data!$N$37=1,Data!B10&lt;&gt;""),Data!B10,IF(AND(Data!$N$37=2,Data!C10&lt;&gt;""),Data!C10,IF(AND(Data!$N$37=3,Data!D10&lt;&gt;""),Data!D10,IF(AND(Data!$N$37=4,Data!E10&lt;&gt;""),Data!E10,IF(AND(Data!$N$37=5,Data!F10&lt;&gt;""),Data!F10,IF(AND(Data!$N$37=6,Data!G10&lt;&gt;""),Data!G10,IF(AND(Data!$N$37=7,Data!H10&lt;&gt;""),Data!H10,IF(AND(Data!$N$37=8,Data!I10&lt;&gt;""),Data!I10,IF(AND(Data!$N$37=9,Data!J10&lt;&gt;""),Data!J10,IF(AND(Data!$N$37=10,Data!K10&lt;&gt;""),Data!K10,""))))))))))</f>
        <v>S</v>
      </c>
      <c r="D11" s="91"/>
      <c r="H11" s="24" t="s">
        <v>52</v>
      </c>
      <c r="I11" s="160" t="str">
        <f>IF(I5&lt;&gt;"",SUM(I6:I10),"")</f>
        <v/>
      </c>
      <c r="J11" s="160" t="str">
        <f t="shared" ref="J11:M11" si="2">IF(J5&lt;&gt;"",SUM(J6:J10),"")</f>
        <v/>
      </c>
      <c r="K11" s="160" t="str">
        <f t="shared" si="2"/>
        <v/>
      </c>
      <c r="L11" s="160" t="str">
        <f t="shared" si="2"/>
        <v/>
      </c>
      <c r="M11" s="160" t="str">
        <f t="shared" si="2"/>
        <v/>
      </c>
      <c r="N11" s="148">
        <f t="shared" ref="N11" si="3">SUM(N6:N10)</f>
        <v>0</v>
      </c>
      <c r="O11" s="7"/>
      <c r="P11" s="24" t="s">
        <v>52</v>
      </c>
      <c r="Q11" s="136">
        <f t="shared" ref="Q11:V11" si="4">SUM(Q6:Q10)</f>
        <v>0</v>
      </c>
      <c r="R11" s="136">
        <f t="shared" si="4"/>
        <v>0</v>
      </c>
      <c r="S11" s="136">
        <f t="shared" si="4"/>
        <v>0</v>
      </c>
      <c r="T11" s="136">
        <f t="shared" si="4"/>
        <v>0</v>
      </c>
      <c r="U11" s="136">
        <f t="shared" si="4"/>
        <v>0</v>
      </c>
      <c r="V11" s="148">
        <f t="shared" si="4"/>
        <v>0</v>
      </c>
    </row>
    <row r="12" spans="2:24" ht="14" x14ac:dyDescent="0.15">
      <c r="B12" s="162" t="str">
        <f>IF(AND(Data!$N$30=1,Data!B11&lt;&gt;""),Data!B11,IF(AND(Data!$N$30=2,Data!C11&lt;&gt;""),Data!C11,IF(AND(Data!$N$30=3,Data!D11&lt;&gt;""),Data!D11,IF(AND(Data!$N$30=4,Data!E11&lt;&gt;""),Data!E11,IF(AND(Data!$N$30=5,Data!F11&lt;&gt;""),Data!F11,IF(AND(Data!$N$30=6,Data!G11&lt;&gt;""),Data!G11,IF(AND(Data!$N$30=7,Data!H11&lt;&gt;""),Data!H11,IF(AND(Data!$N$30=8,Data!I11&lt;&gt;""),Data!I11,IF(AND(Data!$N$30=9,Data!J11&lt;&gt;""),Data!J11,IF(AND(Data!$N$30=10,Data!K11&lt;&gt;""),Data!K11,""))))))))))</f>
        <v>BA</v>
      </c>
      <c r="C12" s="161" t="str">
        <f>IF(AND(Data!$N$37=1,Data!B11&lt;&gt;""),Data!B11,IF(AND(Data!$N$37=2,Data!C11&lt;&gt;""),Data!C11,IF(AND(Data!$N$37=3,Data!D11&lt;&gt;""),Data!D11,IF(AND(Data!$N$37=4,Data!E11&lt;&gt;""),Data!E11,IF(AND(Data!$N$37=5,Data!F11&lt;&gt;""),Data!F11,IF(AND(Data!$N$37=6,Data!G11&lt;&gt;""),Data!G11,IF(AND(Data!$N$37=7,Data!H11&lt;&gt;""),Data!H11,IF(AND(Data!$N$37=8,Data!I11&lt;&gt;""),Data!I11,IF(AND(Data!$N$37=9,Data!J11&lt;&gt;""),Data!J11,IF(AND(Data!$N$37=10,Data!K11&lt;&gt;""),Data!K11,""))))))))))</f>
        <v>S</v>
      </c>
      <c r="D12" s="91"/>
      <c r="H12" s="147"/>
      <c r="I12" s="7"/>
      <c r="J12" s="7"/>
      <c r="K12" s="7"/>
      <c r="L12" s="7"/>
      <c r="M12" s="7"/>
      <c r="N12" s="7"/>
      <c r="O12" s="7"/>
      <c r="P12" s="7"/>
      <c r="Q12" s="7"/>
      <c r="R12" s="8"/>
      <c r="S12" s="8"/>
      <c r="T12" s="8"/>
      <c r="U12" s="8"/>
      <c r="V12" s="8"/>
    </row>
    <row r="13" spans="2:24" ht="14" x14ac:dyDescent="0.15">
      <c r="B13" s="162" t="str">
        <f>IF(AND(Data!$N$30=1,Data!B12&lt;&gt;""),Data!B12,IF(AND(Data!$N$30=2,Data!C12&lt;&gt;""),Data!C12,IF(AND(Data!$N$30=3,Data!D12&lt;&gt;""),Data!D12,IF(AND(Data!$N$30=4,Data!E12&lt;&gt;""),Data!E12,IF(AND(Data!$N$30=5,Data!F12&lt;&gt;""),Data!F12,IF(AND(Data!$N$30=6,Data!G12&lt;&gt;""),Data!G12,IF(AND(Data!$N$30=7,Data!H12&lt;&gt;""),Data!H12,IF(AND(Data!$N$30=8,Data!I12&lt;&gt;""),Data!I12,IF(AND(Data!$N$30=9,Data!J12&lt;&gt;""),Data!J12,IF(AND(Data!$N$30=10,Data!K12&lt;&gt;""),Data!K12,""))))))))))</f>
        <v>BA</v>
      </c>
      <c r="C13" s="161" t="str">
        <f>IF(AND(Data!$N$37=1,Data!B12&lt;&gt;""),Data!B12,IF(AND(Data!$N$37=2,Data!C12&lt;&gt;""),Data!C12,IF(AND(Data!$N$37=3,Data!D12&lt;&gt;""),Data!D12,IF(AND(Data!$N$37=4,Data!E12&lt;&gt;""),Data!E12,IF(AND(Data!$N$37=5,Data!F12&lt;&gt;""),Data!F12,IF(AND(Data!$N$37=6,Data!G12&lt;&gt;""),Data!G12,IF(AND(Data!$N$37=7,Data!H12&lt;&gt;""),Data!H12,IF(AND(Data!$N$37=8,Data!I12&lt;&gt;""),Data!I12,IF(AND(Data!$N$37=9,Data!J12&lt;&gt;""),Data!J12,IF(AND(Data!$N$37=10,Data!K12&lt;&gt;""),Data!K12,""))))))))))</f>
        <v>D</v>
      </c>
      <c r="D13" s="91"/>
      <c r="H13" s="24" t="s">
        <v>98</v>
      </c>
      <c r="I13" s="144">
        <f>SUM(I27:M31)</f>
        <v>0</v>
      </c>
      <c r="J13" s="24" t="s">
        <v>55</v>
      </c>
      <c r="K13" s="136">
        <f>(COUNT(I6:I10)-1)*(COUNT(I6:M6)-1)</f>
        <v>1</v>
      </c>
      <c r="L13" s="7"/>
      <c r="M13" s="7"/>
      <c r="N13" s="7"/>
      <c r="O13" s="7"/>
      <c r="P13" s="267" t="s">
        <v>97</v>
      </c>
      <c r="Q13" s="267"/>
      <c r="R13" s="267"/>
      <c r="S13" s="267"/>
      <c r="T13" s="8"/>
      <c r="U13" s="8"/>
      <c r="V13" s="8"/>
    </row>
    <row r="14" spans="2:24" ht="14" x14ac:dyDescent="0.15">
      <c r="B14" s="162" t="str">
        <f>IF(AND(Data!$N$30=1,Data!B13&lt;&gt;""),Data!B13,IF(AND(Data!$N$30=2,Data!C13&lt;&gt;""),Data!C13,IF(AND(Data!$N$30=3,Data!D13&lt;&gt;""),Data!D13,IF(AND(Data!$N$30=4,Data!E13&lt;&gt;""),Data!E13,IF(AND(Data!$N$30=5,Data!F13&lt;&gt;""),Data!F13,IF(AND(Data!$N$30=6,Data!G13&lt;&gt;""),Data!G13,IF(AND(Data!$N$30=7,Data!H13&lt;&gt;""),Data!H13,IF(AND(Data!$N$30=8,Data!I13&lt;&gt;""),Data!I13,IF(AND(Data!$N$30=9,Data!J13&lt;&gt;""),Data!J13,IF(AND(Data!$N$30=10,Data!K13&lt;&gt;""),Data!K13,""))))))))))</f>
        <v>D</v>
      </c>
      <c r="C14" s="161" t="str">
        <f>IF(AND(Data!$N$37=1,Data!B13&lt;&gt;""),Data!B13,IF(AND(Data!$N$37=2,Data!C13&lt;&gt;""),Data!C13,IF(AND(Data!$N$37=3,Data!D13&lt;&gt;""),Data!D13,IF(AND(Data!$N$37=4,Data!E13&lt;&gt;""),Data!E13,IF(AND(Data!$N$37=5,Data!F13&lt;&gt;""),Data!F13,IF(AND(Data!$N$37=6,Data!G13&lt;&gt;""),Data!G13,IF(AND(Data!$N$37=7,Data!H13&lt;&gt;""),Data!H13,IF(AND(Data!$N$37=8,Data!I13&lt;&gt;""),Data!I13,IF(AND(Data!$N$37=9,Data!J13&lt;&gt;""),Data!J13,IF(AND(Data!$N$37=10,Data!K13&lt;&gt;""),Data!K13,""))))))))))</f>
        <v>S</v>
      </c>
      <c r="D14" s="91"/>
      <c r="H14" s="118"/>
      <c r="I14" s="10"/>
      <c r="J14" s="146"/>
      <c r="K14" s="10"/>
      <c r="L14" s="10"/>
      <c r="M14" s="179" t="s">
        <v>126</v>
      </c>
      <c r="N14" s="7"/>
      <c r="O14" s="7"/>
      <c r="P14" s="267" t="s">
        <v>96</v>
      </c>
      <c r="Q14" s="267"/>
      <c r="R14" s="267"/>
      <c r="S14" s="267"/>
      <c r="T14" s="8"/>
      <c r="U14" s="8"/>
      <c r="V14" s="8"/>
    </row>
    <row r="15" spans="2:24" ht="14" x14ac:dyDescent="0.15">
      <c r="B15" s="162" t="str">
        <f>IF(AND(Data!$N$30=1,Data!B14&lt;&gt;""),Data!B14,IF(AND(Data!$N$30=2,Data!C14&lt;&gt;""),Data!C14,IF(AND(Data!$N$30=3,Data!D14&lt;&gt;""),Data!D14,IF(AND(Data!$N$30=4,Data!E14&lt;&gt;""),Data!E14,IF(AND(Data!$N$30=5,Data!F14&lt;&gt;""),Data!F14,IF(AND(Data!$N$30=6,Data!G14&lt;&gt;""),Data!G14,IF(AND(Data!$N$30=7,Data!H14&lt;&gt;""),Data!H14,IF(AND(Data!$N$30=8,Data!I14&lt;&gt;""),Data!I14,IF(AND(Data!$N$30=9,Data!J14&lt;&gt;""),Data!J14,IF(AND(Data!$N$30=10,Data!K14&lt;&gt;""),Data!K14,""))))))))))</f>
        <v>BA</v>
      </c>
      <c r="C15" s="161" t="str">
        <f>IF(AND(Data!$N$37=1,Data!B14&lt;&gt;""),Data!B14,IF(AND(Data!$N$37=2,Data!C14&lt;&gt;""),Data!C14,IF(AND(Data!$N$37=3,Data!D14&lt;&gt;""),Data!D14,IF(AND(Data!$N$37=4,Data!E14&lt;&gt;""),Data!E14,IF(AND(Data!$N$37=5,Data!F14&lt;&gt;""),Data!F14,IF(AND(Data!$N$37=6,Data!G14&lt;&gt;""),Data!G14,IF(AND(Data!$N$37=7,Data!H14&lt;&gt;""),Data!H14,IF(AND(Data!$N$37=8,Data!I14&lt;&gt;""),Data!I14,IF(AND(Data!$N$37=9,Data!J14&lt;&gt;""),Data!J14,IF(AND(Data!$N$37=10,Data!K14&lt;&gt;""),Data!K14,""))))))))))</f>
        <v>M</v>
      </c>
      <c r="D15" s="91"/>
      <c r="H15" s="263" t="s">
        <v>95</v>
      </c>
      <c r="I15" s="263"/>
      <c r="J15" s="263" t="s">
        <v>94</v>
      </c>
      <c r="K15" s="263"/>
      <c r="L15" s="145" t="s">
        <v>93</v>
      </c>
      <c r="M15" s="170">
        <v>0.05</v>
      </c>
      <c r="N15" s="7"/>
      <c r="O15" s="7"/>
      <c r="P15" s="7"/>
      <c r="Q15" s="7"/>
      <c r="R15" s="7"/>
      <c r="S15" s="7"/>
      <c r="T15" s="8"/>
      <c r="U15" s="8"/>
      <c r="V15" s="8"/>
    </row>
    <row r="16" spans="2:24" ht="14" x14ac:dyDescent="0.15">
      <c r="B16" s="162" t="str">
        <f>IF(AND(Data!$N$30=1,Data!B15&lt;&gt;""),Data!B15,IF(AND(Data!$N$30=2,Data!C15&lt;&gt;""),Data!C15,IF(AND(Data!$N$30=3,Data!D15&lt;&gt;""),Data!D15,IF(AND(Data!$N$30=4,Data!E15&lt;&gt;""),Data!E15,IF(AND(Data!$N$30=5,Data!F15&lt;&gt;""),Data!F15,IF(AND(Data!$N$30=6,Data!G15&lt;&gt;""),Data!G15,IF(AND(Data!$N$30=7,Data!H15&lt;&gt;""),Data!H15,IF(AND(Data!$N$30=8,Data!I15&lt;&gt;""),Data!I15,IF(AND(Data!$N$30=9,Data!J15&lt;&gt;""),Data!J15,IF(AND(Data!$N$30=10,Data!K15&lt;&gt;""),Data!K15,""))))))))))</f>
        <v>BA</v>
      </c>
      <c r="C16" s="161" t="str">
        <f>IF(AND(Data!$N$37=1,Data!B15&lt;&gt;""),Data!B15,IF(AND(Data!$N$37=2,Data!C15&lt;&gt;""),Data!C15,IF(AND(Data!$N$37=3,Data!D15&lt;&gt;""),Data!D15,IF(AND(Data!$N$37=4,Data!E15&lt;&gt;""),Data!E15,IF(AND(Data!$N$37=5,Data!F15&lt;&gt;""),Data!F15,IF(AND(Data!$N$37=6,Data!G15&lt;&gt;""),Data!G15,IF(AND(Data!$N$37=7,Data!H15&lt;&gt;""),Data!H15,IF(AND(Data!$N$37=8,Data!I15&lt;&gt;""),Data!I15,IF(AND(Data!$N$37=9,Data!J15&lt;&gt;""),Data!J15,IF(AND(Data!$N$37=10,Data!K15&lt;&gt;""),Data!K15,""))))))))))</f>
        <v>M</v>
      </c>
      <c r="D16" s="91"/>
      <c r="H16" s="264" t="s">
        <v>92</v>
      </c>
      <c r="I16" s="265"/>
      <c r="J16" s="266" t="s">
        <v>91</v>
      </c>
      <c r="K16" s="241"/>
      <c r="L16" s="144" t="str">
        <f>IF(I13&gt;0,CHIDIST(I13,K13),"")</f>
        <v/>
      </c>
      <c r="M16" s="143" t="str">
        <f>IF(AND(L16&lt;&gt;"",L16&lt;M15),"Yes",IF(AND(L16&lt;&gt;"",L16&gt;M15),"No",""))</f>
        <v/>
      </c>
      <c r="N16" s="7"/>
      <c r="O16" s="7"/>
      <c r="P16" s="7"/>
      <c r="Q16" s="7"/>
      <c r="R16" s="7"/>
      <c r="S16" s="7"/>
      <c r="T16" s="7"/>
      <c r="U16" s="7"/>
      <c r="V16" s="8"/>
    </row>
    <row r="17" spans="2:24" ht="14" x14ac:dyDescent="0.15">
      <c r="B17" s="162" t="str">
        <f>IF(AND(Data!$N$30=1,Data!B16&lt;&gt;""),Data!B16,IF(AND(Data!$N$30=2,Data!C16&lt;&gt;""),Data!C16,IF(AND(Data!$N$30=3,Data!D16&lt;&gt;""),Data!D16,IF(AND(Data!$N$30=4,Data!E16&lt;&gt;""),Data!E16,IF(AND(Data!$N$30=5,Data!F16&lt;&gt;""),Data!F16,IF(AND(Data!$N$30=6,Data!G16&lt;&gt;""),Data!G16,IF(AND(Data!$N$30=7,Data!H16&lt;&gt;""),Data!H16,IF(AND(Data!$N$30=8,Data!I16&lt;&gt;""),Data!I16,IF(AND(Data!$N$30=9,Data!J16&lt;&gt;""),Data!J16,IF(AND(Data!$N$30=10,Data!K16&lt;&gt;""),Data!K16,""))))))))))</f>
        <v>BA</v>
      </c>
      <c r="C17" s="161" t="str">
        <f>IF(AND(Data!$N$37=1,Data!B16&lt;&gt;""),Data!B16,IF(AND(Data!$N$37=2,Data!C16&lt;&gt;""),Data!C16,IF(AND(Data!$N$37=3,Data!D16&lt;&gt;""),Data!D16,IF(AND(Data!$N$37=4,Data!E16&lt;&gt;""),Data!E16,IF(AND(Data!$N$37=5,Data!F16&lt;&gt;""),Data!F16,IF(AND(Data!$N$37=6,Data!G16&lt;&gt;""),Data!G16,IF(AND(Data!$N$37=7,Data!H16&lt;&gt;""),Data!H16,IF(AND(Data!$N$37=8,Data!I16&lt;&gt;""),Data!I16,IF(AND(Data!$N$37=9,Data!J16&lt;&gt;""),Data!J16,IF(AND(Data!$N$37=10,Data!K16&lt;&gt;""),Data!K16,""))))))))))</f>
        <v>S</v>
      </c>
      <c r="D17" s="91"/>
      <c r="H17" s="142"/>
      <c r="I17" s="14"/>
      <c r="J17" s="141"/>
      <c r="K17" s="77"/>
      <c r="L17" s="140"/>
      <c r="M17" s="139"/>
      <c r="N17" s="7"/>
      <c r="O17" s="7"/>
      <c r="P17" s="7"/>
      <c r="Q17" s="7"/>
      <c r="R17" s="7"/>
      <c r="S17" s="7"/>
      <c r="T17" s="7"/>
      <c r="U17" s="7"/>
      <c r="V17" s="7"/>
      <c r="W17" s="2"/>
      <c r="X17" s="2"/>
    </row>
    <row r="18" spans="2:24" ht="14" x14ac:dyDescent="0.15">
      <c r="B18" s="162" t="str">
        <f>IF(AND(Data!$N$30=1,Data!B17&lt;&gt;""),Data!B17,IF(AND(Data!$N$30=2,Data!C17&lt;&gt;""),Data!C17,IF(AND(Data!$N$30=3,Data!D17&lt;&gt;""),Data!D17,IF(AND(Data!$N$30=4,Data!E17&lt;&gt;""),Data!E17,IF(AND(Data!$N$30=5,Data!F17&lt;&gt;""),Data!F17,IF(AND(Data!$N$30=6,Data!G17&lt;&gt;""),Data!G17,IF(AND(Data!$N$30=7,Data!H17&lt;&gt;""),Data!H17,IF(AND(Data!$N$30=8,Data!I17&lt;&gt;""),Data!I17,IF(AND(Data!$N$30=9,Data!J17&lt;&gt;""),Data!J17,IF(AND(Data!$N$30=10,Data!K17&lt;&gt;""),Data!K17,""))))))))))</f>
        <v>BA</v>
      </c>
      <c r="C18" s="161" t="str">
        <f>IF(AND(Data!$N$37=1,Data!B17&lt;&gt;""),Data!B17,IF(AND(Data!$N$37=2,Data!C17&lt;&gt;""),Data!C17,IF(AND(Data!$N$37=3,Data!D17&lt;&gt;""),Data!D17,IF(AND(Data!$N$37=4,Data!E17&lt;&gt;""),Data!E17,IF(AND(Data!$N$37=5,Data!F17&lt;&gt;""),Data!F17,IF(AND(Data!$N$37=6,Data!G17&lt;&gt;""),Data!G17,IF(AND(Data!$N$37=7,Data!H17&lt;&gt;""),Data!H17,IF(AND(Data!$N$37=8,Data!I17&lt;&gt;""),Data!I17,IF(AND(Data!$N$37=9,Data!J17&lt;&gt;""),Data!J17,IF(AND(Data!$N$37=10,Data!K17&lt;&gt;""),Data!K17,""))))))))))</f>
        <v>S</v>
      </c>
      <c r="D18" s="91"/>
      <c r="H18" s="202" t="s">
        <v>90</v>
      </c>
      <c r="I18" s="261"/>
      <c r="J18" s="261"/>
      <c r="K18" s="261"/>
      <c r="L18" s="261"/>
      <c r="M18" s="262"/>
      <c r="N18" s="7"/>
      <c r="O18" s="7"/>
      <c r="P18" s="7"/>
      <c r="Q18" s="7"/>
      <c r="R18" s="138"/>
      <c r="S18" s="7"/>
      <c r="T18" s="7"/>
      <c r="U18" s="7"/>
      <c r="V18" s="7"/>
      <c r="W18" s="2"/>
    </row>
    <row r="19" spans="2:24" ht="14" x14ac:dyDescent="0.15">
      <c r="B19" s="162" t="str">
        <f>IF(AND(Data!$N$30=1,Data!B18&lt;&gt;""),Data!B18,IF(AND(Data!$N$30=2,Data!C18&lt;&gt;""),Data!C18,IF(AND(Data!$N$30=3,Data!D18&lt;&gt;""),Data!D18,IF(AND(Data!$N$30=4,Data!E18&lt;&gt;""),Data!E18,IF(AND(Data!$N$30=5,Data!F18&lt;&gt;""),Data!F18,IF(AND(Data!$N$30=6,Data!G18&lt;&gt;""),Data!G18,IF(AND(Data!$N$30=7,Data!H18&lt;&gt;""),Data!H18,IF(AND(Data!$N$30=8,Data!I18&lt;&gt;""),Data!I18,IF(AND(Data!$N$30=9,Data!J18&lt;&gt;""),Data!J18,IF(AND(Data!$N$30=10,Data!K18&lt;&gt;""),Data!K18,""))))))))))</f>
        <v>BA</v>
      </c>
      <c r="C19" s="161" t="str">
        <f>IF(AND(Data!$N$37=1,Data!B18&lt;&gt;""),Data!B18,IF(AND(Data!$N$37=2,Data!C18&lt;&gt;""),Data!C18,IF(AND(Data!$N$37=3,Data!D18&lt;&gt;""),Data!D18,IF(AND(Data!$N$37=4,Data!E18&lt;&gt;""),Data!E18,IF(AND(Data!$N$37=5,Data!F18&lt;&gt;""),Data!F18,IF(AND(Data!$N$37=6,Data!G18&lt;&gt;""),Data!G18,IF(AND(Data!$N$37=7,Data!H18&lt;&gt;""),Data!H18,IF(AND(Data!$N$37=8,Data!I18&lt;&gt;""),Data!I18,IF(AND(Data!$N$37=9,Data!J18&lt;&gt;""),Data!J18,IF(AND(Data!$N$37=10,Data!K18&lt;&gt;""),Data!K18,""))))))))))</f>
        <v>D</v>
      </c>
      <c r="D19" s="91"/>
      <c r="H19" s="137"/>
      <c r="I19" s="24" t="str">
        <f>IF(I5&lt;&gt;"",I5,"")</f>
        <v/>
      </c>
      <c r="J19" s="24" t="str">
        <f>IF(J5&lt;&gt;"",J5,"")</f>
        <v/>
      </c>
      <c r="K19" s="24" t="str">
        <f>IF(K5&lt;&gt;"",K5,"")</f>
        <v/>
      </c>
      <c r="L19" s="24" t="str">
        <f>IF(L5&lt;&gt;"",L5,"")</f>
        <v/>
      </c>
      <c r="M19" s="24" t="str">
        <f>IF(M5&lt;&gt;"",M5,"")</f>
        <v/>
      </c>
      <c r="N19" s="7"/>
      <c r="O19" s="7"/>
      <c r="P19" s="7"/>
      <c r="Q19" s="7"/>
      <c r="R19" s="7"/>
      <c r="S19" s="7"/>
      <c r="T19" s="7"/>
      <c r="U19" s="7"/>
      <c r="V19" s="7"/>
      <c r="W19" s="2"/>
      <c r="X19" s="2"/>
    </row>
    <row r="20" spans="2:24" ht="14" x14ac:dyDescent="0.15">
      <c r="B20" s="162" t="str">
        <f>IF(AND(Data!$N$30=1,Data!B19&lt;&gt;""),Data!B19,IF(AND(Data!$N$30=2,Data!C19&lt;&gt;""),Data!C19,IF(AND(Data!$N$30=3,Data!D19&lt;&gt;""),Data!D19,IF(AND(Data!$N$30=4,Data!E19&lt;&gt;""),Data!E19,IF(AND(Data!$N$30=5,Data!F19&lt;&gt;""),Data!F19,IF(AND(Data!$N$30=6,Data!G19&lt;&gt;""),Data!G19,IF(AND(Data!$N$30=7,Data!H19&lt;&gt;""),Data!H19,IF(AND(Data!$N$30=8,Data!I19&lt;&gt;""),Data!I19,IF(AND(Data!$N$30=9,Data!J19&lt;&gt;""),Data!J19,IF(AND(Data!$N$30=10,Data!K19&lt;&gt;""),Data!K19,""))))))))))</f>
        <v>BA</v>
      </c>
      <c r="C20" s="161" t="str">
        <f>IF(AND(Data!$N$37=1,Data!B19&lt;&gt;""),Data!B19,IF(AND(Data!$N$37=2,Data!C19&lt;&gt;""),Data!C19,IF(AND(Data!$N$37=3,Data!D19&lt;&gt;""),Data!D19,IF(AND(Data!$N$37=4,Data!E19&lt;&gt;""),Data!E19,IF(AND(Data!$N$37=5,Data!F19&lt;&gt;""),Data!F19,IF(AND(Data!$N$37=6,Data!G19&lt;&gt;""),Data!G19,IF(AND(Data!$N$37=7,Data!H19&lt;&gt;""),Data!H19,IF(AND(Data!$N$37=8,Data!I19&lt;&gt;""),Data!I19,IF(AND(Data!$N$37=9,Data!J19&lt;&gt;""),Data!J19,IF(AND(Data!$N$37=10,Data!K19&lt;&gt;""),Data!K19,""))))))))))</f>
        <v>M</v>
      </c>
      <c r="D20" s="91"/>
      <c r="H20" s="24" t="str">
        <f>IF(H6&lt;&gt;"",H6,"")</f>
        <v>BA</v>
      </c>
      <c r="I20" s="136" t="str">
        <f>IF(AND($I$11&lt;&gt;"",N6&lt;&gt;""),$I$11*N6/$N$11,"")</f>
        <v/>
      </c>
      <c r="J20" s="136" t="str">
        <f>IF(AND($J$11&lt;&gt;"",N6&lt;&gt;""),$J$11*N6/$N$11,"")</f>
        <v/>
      </c>
      <c r="K20" s="136" t="str">
        <f>IF(AND($K$11&lt;&gt;"",N6&lt;&gt;""),$K$11*N6/$N$11,"")</f>
        <v/>
      </c>
      <c r="L20" s="136" t="str">
        <f>IF(AND($L$11&lt;&gt;"",N6&lt;&gt;""),$L$11*N6/$N$11,"")</f>
        <v/>
      </c>
      <c r="M20" s="136" t="str">
        <f>IF(AND($M$11&lt;&gt;"",N6&lt;&gt;""),$M$11*N6/$N$11,"")</f>
        <v/>
      </c>
      <c r="N20" s="7"/>
      <c r="O20" s="7"/>
      <c r="P20" s="7"/>
      <c r="Q20" s="7"/>
      <c r="R20" s="7"/>
      <c r="S20" s="7"/>
      <c r="T20" s="7"/>
      <c r="U20" s="7"/>
      <c r="V20" s="7"/>
      <c r="W20" s="2"/>
    </row>
    <row r="21" spans="2:24" ht="14" x14ac:dyDescent="0.15">
      <c r="B21" s="162" t="str">
        <f>IF(AND(Data!$N$30=1,Data!B20&lt;&gt;""),Data!B20,IF(AND(Data!$N$30=2,Data!C20&lt;&gt;""),Data!C20,IF(AND(Data!$N$30=3,Data!D20&lt;&gt;""),Data!D20,IF(AND(Data!$N$30=4,Data!E20&lt;&gt;""),Data!E20,IF(AND(Data!$N$30=5,Data!F20&lt;&gt;""),Data!F20,IF(AND(Data!$N$30=6,Data!G20&lt;&gt;""),Data!G20,IF(AND(Data!$N$30=7,Data!H20&lt;&gt;""),Data!H20,IF(AND(Data!$N$30=8,Data!I20&lt;&gt;""),Data!I20,IF(AND(Data!$N$30=9,Data!J20&lt;&gt;""),Data!J20,IF(AND(Data!$N$30=10,Data!K20&lt;&gt;""),Data!K20,""))))))))))</f>
        <v>BA</v>
      </c>
      <c r="C21" s="161" t="str">
        <f>IF(AND(Data!$N$37=1,Data!B20&lt;&gt;""),Data!B20,IF(AND(Data!$N$37=2,Data!C20&lt;&gt;""),Data!C20,IF(AND(Data!$N$37=3,Data!D20&lt;&gt;""),Data!D20,IF(AND(Data!$N$37=4,Data!E20&lt;&gt;""),Data!E20,IF(AND(Data!$N$37=5,Data!F20&lt;&gt;""),Data!F20,IF(AND(Data!$N$37=6,Data!G20&lt;&gt;""),Data!G20,IF(AND(Data!$N$37=7,Data!H20&lt;&gt;""),Data!H20,IF(AND(Data!$N$37=8,Data!I20&lt;&gt;""),Data!I20,IF(AND(Data!$N$37=9,Data!J20&lt;&gt;""),Data!J20,IF(AND(Data!$N$37=10,Data!K20&lt;&gt;""),Data!K20,""))))))))))</f>
        <v>M</v>
      </c>
      <c r="D21" s="91"/>
      <c r="H21" s="24" t="str">
        <f>IF(H7&lt;&gt;"",H7,"")</f>
        <v>M</v>
      </c>
      <c r="I21" s="136" t="str">
        <f>IF(AND($I$11&lt;&gt;"",N7&lt;&gt;""),$I$11*N7/$N$11,"")</f>
        <v/>
      </c>
      <c r="J21" s="136" t="str">
        <f t="shared" ref="J21:J24" si="5">IF(AND($J$11&lt;&gt;"",N7&lt;&gt;""),$J$11*N7/$N$11,"")</f>
        <v/>
      </c>
      <c r="K21" s="136" t="str">
        <f t="shared" ref="K21:K24" si="6">IF(AND($K$11&lt;&gt;"",N7&lt;&gt;""),$K$11*N7/$N$11,"")</f>
        <v/>
      </c>
      <c r="L21" s="136" t="str">
        <f t="shared" ref="L21:L24" si="7">IF(AND($L$11&lt;&gt;"",N7&lt;&gt;""),$L$11*N7/$N$11,"")</f>
        <v/>
      </c>
      <c r="M21" s="136" t="str">
        <f t="shared" ref="M21:M24" si="8">IF(AND($M$11&lt;&gt;"",N7&lt;&gt;""),$M$11*N7/$N$11,"")</f>
        <v/>
      </c>
      <c r="N21" s="7"/>
      <c r="O21" s="7"/>
      <c r="P21" s="7"/>
      <c r="Q21" s="7"/>
      <c r="R21" s="7"/>
      <c r="S21" s="7"/>
      <c r="T21" s="7"/>
      <c r="U21" s="7"/>
      <c r="V21" s="7"/>
      <c r="W21" s="2"/>
    </row>
    <row r="22" spans="2:24" ht="14" x14ac:dyDescent="0.15">
      <c r="B22" s="162" t="str">
        <f>IF(AND(Data!$N$30=1,Data!B21&lt;&gt;""),Data!B21,IF(AND(Data!$N$30=2,Data!C21&lt;&gt;""),Data!C21,IF(AND(Data!$N$30=3,Data!D21&lt;&gt;""),Data!D21,IF(AND(Data!$N$30=4,Data!E21&lt;&gt;""),Data!E21,IF(AND(Data!$N$30=5,Data!F21&lt;&gt;""),Data!F21,IF(AND(Data!$N$30=6,Data!G21&lt;&gt;""),Data!G21,IF(AND(Data!$N$30=7,Data!H21&lt;&gt;""),Data!H21,IF(AND(Data!$N$30=8,Data!I21&lt;&gt;""),Data!I21,IF(AND(Data!$N$30=9,Data!J21&lt;&gt;""),Data!J21,IF(AND(Data!$N$30=10,Data!K21&lt;&gt;""),Data!K21,""))))))))))</f>
        <v>M</v>
      </c>
      <c r="C22" s="161" t="str">
        <f>IF(AND(Data!$N$37=1,Data!B21&lt;&gt;""),Data!B21,IF(AND(Data!$N$37=2,Data!C21&lt;&gt;""),Data!C21,IF(AND(Data!$N$37=3,Data!D21&lt;&gt;""),Data!D21,IF(AND(Data!$N$37=4,Data!E21&lt;&gt;""),Data!E21,IF(AND(Data!$N$37=5,Data!F21&lt;&gt;""),Data!F21,IF(AND(Data!$N$37=6,Data!G21&lt;&gt;""),Data!G21,IF(AND(Data!$N$37=7,Data!H21&lt;&gt;""),Data!H21,IF(AND(Data!$N$37=8,Data!I21&lt;&gt;""),Data!I21,IF(AND(Data!$N$37=9,Data!J21&lt;&gt;""),Data!J21,IF(AND(Data!$N$37=10,Data!K21&lt;&gt;""),Data!K21,""))))))))))</f>
        <v>M</v>
      </c>
      <c r="D22" s="91"/>
      <c r="H22" s="24" t="str">
        <f>IF(H8&lt;&gt;"",H8,"")</f>
        <v>D</v>
      </c>
      <c r="I22" s="136" t="str">
        <f>IF(AND($I$11&lt;&gt;"",N8&lt;&gt;""),$I$11*N8/$N$11,"")</f>
        <v/>
      </c>
      <c r="J22" s="136" t="str">
        <f t="shared" si="5"/>
        <v/>
      </c>
      <c r="K22" s="136" t="str">
        <f t="shared" si="6"/>
        <v/>
      </c>
      <c r="L22" s="136" t="str">
        <f t="shared" si="7"/>
        <v/>
      </c>
      <c r="M22" s="136" t="str">
        <f t="shared" si="8"/>
        <v/>
      </c>
      <c r="N22" s="7"/>
      <c r="O22" s="7"/>
      <c r="P22" s="7"/>
      <c r="Q22" s="7"/>
      <c r="R22" s="7"/>
      <c r="S22" s="7"/>
      <c r="T22" s="7"/>
      <c r="U22" s="7"/>
      <c r="V22" s="7"/>
      <c r="W22" s="2"/>
    </row>
    <row r="23" spans="2:24" ht="14" x14ac:dyDescent="0.15">
      <c r="B23" s="162" t="str">
        <f>IF(AND(Data!$N$30=1,Data!B22&lt;&gt;""),Data!B22,IF(AND(Data!$N$30=2,Data!C22&lt;&gt;""),Data!C22,IF(AND(Data!$N$30=3,Data!D22&lt;&gt;""),Data!D22,IF(AND(Data!$N$30=4,Data!E22&lt;&gt;""),Data!E22,IF(AND(Data!$N$30=5,Data!F22&lt;&gt;""),Data!F22,IF(AND(Data!$N$30=6,Data!G22&lt;&gt;""),Data!G22,IF(AND(Data!$N$30=7,Data!H22&lt;&gt;""),Data!H22,IF(AND(Data!$N$30=8,Data!I22&lt;&gt;""),Data!I22,IF(AND(Data!$N$30=9,Data!J22&lt;&gt;""),Data!J22,IF(AND(Data!$N$30=10,Data!K22&lt;&gt;""),Data!K22,""))))))))))</f>
        <v>BA</v>
      </c>
      <c r="C23" s="161" t="str">
        <f>IF(AND(Data!$N$37=1,Data!B22&lt;&gt;""),Data!B22,IF(AND(Data!$N$37=2,Data!C22&lt;&gt;""),Data!C22,IF(AND(Data!$N$37=3,Data!D22&lt;&gt;""),Data!D22,IF(AND(Data!$N$37=4,Data!E22&lt;&gt;""),Data!E22,IF(AND(Data!$N$37=5,Data!F22&lt;&gt;""),Data!F22,IF(AND(Data!$N$37=6,Data!G22&lt;&gt;""),Data!G22,IF(AND(Data!$N$37=7,Data!H22&lt;&gt;""),Data!H22,IF(AND(Data!$N$37=8,Data!I22&lt;&gt;""),Data!I22,IF(AND(Data!$N$37=9,Data!J22&lt;&gt;""),Data!J22,IF(AND(Data!$N$37=10,Data!K22&lt;&gt;""),Data!K22,""))))))))))</f>
        <v>D</v>
      </c>
      <c r="D23" s="91"/>
      <c r="H23" s="24" t="str">
        <f>IF(H9&lt;&gt;"",H9,"")</f>
        <v/>
      </c>
      <c r="I23" s="136" t="str">
        <f t="shared" ref="I23:I24" si="9">IF(AND($I$11&lt;&gt;"",N9&lt;&gt;""),$I$11*N9/$N$11,"")</f>
        <v/>
      </c>
      <c r="J23" s="136" t="str">
        <f t="shared" si="5"/>
        <v/>
      </c>
      <c r="K23" s="136" t="str">
        <f t="shared" si="6"/>
        <v/>
      </c>
      <c r="L23" s="136" t="str">
        <f t="shared" si="7"/>
        <v/>
      </c>
      <c r="M23" s="136" t="str">
        <f t="shared" si="8"/>
        <v/>
      </c>
      <c r="N23" s="7"/>
      <c r="O23" s="7"/>
      <c r="P23" s="7"/>
      <c r="Q23" s="7"/>
      <c r="R23" s="7"/>
      <c r="S23" s="7"/>
      <c r="T23" s="7"/>
      <c r="U23" s="7"/>
      <c r="V23" s="7"/>
      <c r="W23" s="2"/>
    </row>
    <row r="24" spans="2:24" ht="14" x14ac:dyDescent="0.15">
      <c r="B24" s="162" t="str">
        <f>IF(AND(Data!$N$30=1,Data!B23&lt;&gt;""),Data!B23,IF(AND(Data!$N$30=2,Data!C23&lt;&gt;""),Data!C23,IF(AND(Data!$N$30=3,Data!D23&lt;&gt;""),Data!D23,IF(AND(Data!$N$30=4,Data!E23&lt;&gt;""),Data!E23,IF(AND(Data!$N$30=5,Data!F23&lt;&gt;""),Data!F23,IF(AND(Data!$N$30=6,Data!G23&lt;&gt;""),Data!G23,IF(AND(Data!$N$30=7,Data!H23&lt;&gt;""),Data!H23,IF(AND(Data!$N$30=8,Data!I23&lt;&gt;""),Data!I23,IF(AND(Data!$N$30=9,Data!J23&lt;&gt;""),Data!J23,IF(AND(Data!$N$30=10,Data!K23&lt;&gt;""),Data!K23,""))))))))))</f>
        <v>D</v>
      </c>
      <c r="C24" s="161" t="str">
        <f>IF(AND(Data!$N$37=1,Data!B23&lt;&gt;""),Data!B23,IF(AND(Data!$N$37=2,Data!C23&lt;&gt;""),Data!C23,IF(AND(Data!$N$37=3,Data!D23&lt;&gt;""),Data!D23,IF(AND(Data!$N$37=4,Data!E23&lt;&gt;""),Data!E23,IF(AND(Data!$N$37=5,Data!F23&lt;&gt;""),Data!F23,IF(AND(Data!$N$37=6,Data!G23&lt;&gt;""),Data!G23,IF(AND(Data!$N$37=7,Data!H23&lt;&gt;""),Data!H23,IF(AND(Data!$N$37=8,Data!I23&lt;&gt;""),Data!I23,IF(AND(Data!$N$37=9,Data!J23&lt;&gt;""),Data!J23,IF(AND(Data!$N$37=10,Data!K23&lt;&gt;""),Data!K23,""))))))))))</f>
        <v>M</v>
      </c>
      <c r="D24" s="91"/>
      <c r="H24" s="24" t="str">
        <f>IF(H10&lt;&gt;"",H10,"")</f>
        <v/>
      </c>
      <c r="I24" s="136" t="str">
        <f t="shared" si="9"/>
        <v/>
      </c>
      <c r="J24" s="136" t="str">
        <f t="shared" si="5"/>
        <v/>
      </c>
      <c r="K24" s="136" t="str">
        <f t="shared" si="6"/>
        <v/>
      </c>
      <c r="L24" s="136" t="str">
        <f t="shared" si="7"/>
        <v/>
      </c>
      <c r="M24" s="136" t="str">
        <f t="shared" si="8"/>
        <v/>
      </c>
      <c r="N24" s="7"/>
      <c r="O24" s="7"/>
      <c r="P24" s="7"/>
      <c r="Q24" s="7"/>
      <c r="R24" s="7"/>
      <c r="S24" s="7"/>
      <c r="T24" s="7"/>
      <c r="U24" s="7"/>
      <c r="V24" s="7"/>
      <c r="W24" s="2"/>
      <c r="X24" s="2"/>
    </row>
    <row r="25" spans="2:24" x14ac:dyDescent="0.15">
      <c r="B25" s="162" t="str">
        <f>IF(AND(Data!$N$30=1,Data!B24&lt;&gt;""),Data!B24,IF(AND(Data!$N$30=2,Data!C24&lt;&gt;""),Data!C24,IF(AND(Data!$N$30=3,Data!D24&lt;&gt;""),Data!D24,IF(AND(Data!$N$30=4,Data!E24&lt;&gt;""),Data!E24,IF(AND(Data!$N$30=5,Data!F24&lt;&gt;""),Data!F24,IF(AND(Data!$N$30=6,Data!G24&lt;&gt;""),Data!G24,IF(AND(Data!$N$30=7,Data!H24&lt;&gt;""),Data!H24,IF(AND(Data!$N$30=8,Data!I24&lt;&gt;""),Data!I24,IF(AND(Data!$N$30=9,Data!J24&lt;&gt;""),Data!J24,IF(AND(Data!$N$30=10,Data!K24&lt;&gt;""),Data!K24,""))))))))))</f>
        <v>D</v>
      </c>
      <c r="C25" s="161" t="str">
        <f>IF(AND(Data!$N$37=1,Data!B24&lt;&gt;""),Data!B24,IF(AND(Data!$N$37=2,Data!C24&lt;&gt;""),Data!C24,IF(AND(Data!$N$37=3,Data!D24&lt;&gt;""),Data!D24,IF(AND(Data!$N$37=4,Data!E24&lt;&gt;""),Data!E24,IF(AND(Data!$N$37=5,Data!F24&lt;&gt;""),Data!F24,IF(AND(Data!$N$37=6,Data!G24&lt;&gt;""),Data!G24,IF(AND(Data!$N$37=7,Data!H24&lt;&gt;""),Data!H24,IF(AND(Data!$N$37=8,Data!I24&lt;&gt;""),Data!I24,IF(AND(Data!$N$37=9,Data!J24&lt;&gt;""),Data!J24,IF(AND(Data!$N$37=10,Data!K24&lt;&gt;""),Data!K24,""))))))))))</f>
        <v>S</v>
      </c>
      <c r="D25" s="91"/>
      <c r="H25" s="132"/>
      <c r="I25" s="132"/>
      <c r="J25" s="132"/>
      <c r="K25" s="132"/>
      <c r="L25" s="132"/>
      <c r="M25" s="132"/>
      <c r="N25" s="132"/>
      <c r="O25" s="2"/>
      <c r="P25" s="130"/>
      <c r="Q25" s="130"/>
      <c r="R25" s="2"/>
      <c r="S25" s="2"/>
    </row>
    <row r="26" spans="2:24" ht="12" hidden="1" customHeight="1" x14ac:dyDescent="0.15">
      <c r="B26" s="162" t="str">
        <f>IF(AND(Data!$N$30=1,Data!B25&lt;&gt;""),Data!B25,IF(AND(Data!$N$30=2,Data!C25&lt;&gt;""),Data!C25,IF(AND(Data!$N$30=3,Data!D25&lt;&gt;""),Data!D25,IF(AND(Data!$N$30=4,Data!E25&lt;&gt;""),Data!E25,IF(AND(Data!$N$30=5,Data!F25&lt;&gt;""),Data!F25,IF(AND(Data!$N$30=6,Data!G25&lt;&gt;""),Data!G25,IF(AND(Data!$N$30=7,Data!H25&lt;&gt;""),Data!H25,IF(AND(Data!$N$30=8,Data!I25&lt;&gt;""),Data!I25,IF(AND(Data!$N$30=9,Data!J25&lt;&gt;""),Data!J25,IF(AND(Data!$N$30=10,Data!K25&lt;&gt;""),Data!K25,""))))))))))</f>
        <v>D</v>
      </c>
      <c r="C26" s="161" t="str">
        <f>IF(AND(Data!$N$37=1,Data!B25&lt;&gt;""),Data!B25,IF(AND(Data!$N$37=2,Data!C25&lt;&gt;""),Data!C25,IF(AND(Data!$N$37=3,Data!D25&lt;&gt;""),Data!D25,IF(AND(Data!$N$37=4,Data!E25&lt;&gt;""),Data!E25,IF(AND(Data!$N$37=5,Data!F25&lt;&gt;""),Data!F25,IF(AND(Data!$N$37=6,Data!G25&lt;&gt;""),Data!G25,IF(AND(Data!$N$37=7,Data!H25&lt;&gt;""),Data!H25,IF(AND(Data!$N$37=8,Data!I25&lt;&gt;""),Data!I25,IF(AND(Data!$N$37=9,Data!J25&lt;&gt;""),Data!J25,IF(AND(Data!$N$37=10,Data!K25&lt;&gt;""),Data!K25,""))))))))))</f>
        <v>S</v>
      </c>
      <c r="D26" s="91"/>
      <c r="H26" s="135"/>
      <c r="I26" s="134">
        <v>1</v>
      </c>
      <c r="J26" s="134">
        <v>2</v>
      </c>
      <c r="K26" s="134">
        <v>3</v>
      </c>
      <c r="L26" s="134">
        <v>4</v>
      </c>
      <c r="M26" s="134">
        <v>5</v>
      </c>
      <c r="N26" s="132"/>
      <c r="O26" s="2"/>
      <c r="P26" s="130"/>
      <c r="Q26" s="130"/>
      <c r="R26" s="130"/>
      <c r="S26" s="130"/>
    </row>
    <row r="27" spans="2:24" ht="12" hidden="1" customHeight="1" x14ac:dyDescent="0.15">
      <c r="B27" s="162" t="str">
        <f>IF(AND(Data!$N$30=1,Data!B26&lt;&gt;""),Data!B26,IF(AND(Data!$N$30=2,Data!C26&lt;&gt;""),Data!C26,IF(AND(Data!$N$30=3,Data!D26&lt;&gt;""),Data!D26,IF(AND(Data!$N$30=4,Data!E26&lt;&gt;""),Data!E26,IF(AND(Data!$N$30=5,Data!F26&lt;&gt;""),Data!F26,IF(AND(Data!$N$30=6,Data!G26&lt;&gt;""),Data!G26,IF(AND(Data!$N$30=7,Data!H26&lt;&gt;""),Data!H26,IF(AND(Data!$N$30=8,Data!I26&lt;&gt;""),Data!I26,IF(AND(Data!$N$30=9,Data!J26&lt;&gt;""),Data!J26,IF(AND(Data!$N$30=10,Data!K26&lt;&gt;""),Data!K26,""))))))))))</f>
        <v>D</v>
      </c>
      <c r="C27" s="161" t="str">
        <f>IF(AND(Data!$N$37=1,Data!B26&lt;&gt;""),Data!B26,IF(AND(Data!$N$37=2,Data!C26&lt;&gt;""),Data!C26,IF(AND(Data!$N$37=3,Data!D26&lt;&gt;""),Data!D26,IF(AND(Data!$N$37=4,Data!E26&lt;&gt;""),Data!E26,IF(AND(Data!$N$37=5,Data!F26&lt;&gt;""),Data!F26,IF(AND(Data!$N$37=6,Data!G26&lt;&gt;""),Data!G26,IF(AND(Data!$N$37=7,Data!H26&lt;&gt;""),Data!H26,IF(AND(Data!$N$37=8,Data!I26&lt;&gt;""),Data!I26,IF(AND(Data!$N$37=9,Data!J26&lt;&gt;""),Data!J26,IF(AND(Data!$N$37=10,Data!K26&lt;&gt;""),Data!K26,""))))))))))</f>
        <v>M</v>
      </c>
      <c r="D27" s="91"/>
      <c r="H27" s="133">
        <v>1</v>
      </c>
      <c r="I27" s="133" t="str">
        <f t="shared" ref="I27:M31" si="10">IF(AND(I6&lt;&gt;"",I20&lt;&gt;""),(I6-I20)^2/I20,"")</f>
        <v/>
      </c>
      <c r="J27" s="133" t="str">
        <f t="shared" si="10"/>
        <v/>
      </c>
      <c r="K27" s="133" t="str">
        <f t="shared" si="10"/>
        <v/>
      </c>
      <c r="L27" s="133" t="str">
        <f t="shared" si="10"/>
        <v/>
      </c>
      <c r="M27" s="133" t="str">
        <f t="shared" si="10"/>
        <v/>
      </c>
      <c r="N27" s="132"/>
      <c r="O27" s="2"/>
      <c r="P27" s="130"/>
      <c r="Q27" s="130"/>
      <c r="R27" s="130"/>
      <c r="S27" s="130"/>
    </row>
    <row r="28" spans="2:24" ht="12" hidden="1" customHeight="1" x14ac:dyDescent="0.15">
      <c r="B28" s="162" t="str">
        <f>IF(AND(Data!$N$30=1,Data!B27&lt;&gt;""),Data!B27,IF(AND(Data!$N$30=2,Data!C27&lt;&gt;""),Data!C27,IF(AND(Data!$N$30=3,Data!D27&lt;&gt;""),Data!D27,IF(AND(Data!$N$30=4,Data!E27&lt;&gt;""),Data!E27,IF(AND(Data!$N$30=5,Data!F27&lt;&gt;""),Data!F27,IF(AND(Data!$N$30=6,Data!G27&lt;&gt;""),Data!G27,IF(AND(Data!$N$30=7,Data!H27&lt;&gt;""),Data!H27,IF(AND(Data!$N$30=8,Data!I27&lt;&gt;""),Data!I27,IF(AND(Data!$N$30=9,Data!J27&lt;&gt;""),Data!J27,IF(AND(Data!$N$30=10,Data!K27&lt;&gt;""),Data!K27,""))))))))))</f>
        <v>BA</v>
      </c>
      <c r="C28" s="161" t="str">
        <f>IF(AND(Data!$N$37=1,Data!B27&lt;&gt;""),Data!B27,IF(AND(Data!$N$37=2,Data!C27&lt;&gt;""),Data!C27,IF(AND(Data!$N$37=3,Data!D27&lt;&gt;""),Data!D27,IF(AND(Data!$N$37=4,Data!E27&lt;&gt;""),Data!E27,IF(AND(Data!$N$37=5,Data!F27&lt;&gt;""),Data!F27,IF(AND(Data!$N$37=6,Data!G27&lt;&gt;""),Data!G27,IF(AND(Data!$N$37=7,Data!H27&lt;&gt;""),Data!H27,IF(AND(Data!$N$37=8,Data!I27&lt;&gt;""),Data!I27,IF(AND(Data!$N$37=9,Data!J27&lt;&gt;""),Data!J27,IF(AND(Data!$N$37=10,Data!K27&lt;&gt;""),Data!K27,""))))))))))</f>
        <v>M</v>
      </c>
      <c r="D28" s="91"/>
      <c r="H28" s="133">
        <v>2</v>
      </c>
      <c r="I28" s="133" t="str">
        <f t="shared" si="10"/>
        <v/>
      </c>
      <c r="J28" s="133" t="str">
        <f t="shared" si="10"/>
        <v/>
      </c>
      <c r="K28" s="133" t="str">
        <f t="shared" si="10"/>
        <v/>
      </c>
      <c r="L28" s="133" t="str">
        <f t="shared" si="10"/>
        <v/>
      </c>
      <c r="M28" s="133" t="str">
        <f t="shared" si="10"/>
        <v/>
      </c>
      <c r="N28" s="132"/>
      <c r="O28" s="2"/>
      <c r="P28" s="130"/>
      <c r="Q28" s="130"/>
      <c r="R28" s="130"/>
      <c r="S28" s="130"/>
    </row>
    <row r="29" spans="2:24" ht="12" hidden="1" customHeight="1" x14ac:dyDescent="0.15">
      <c r="B29" s="162" t="str">
        <f>IF(AND(Data!$N$30=1,Data!B28&lt;&gt;""),Data!B28,IF(AND(Data!$N$30=2,Data!C28&lt;&gt;""),Data!C28,IF(AND(Data!$N$30=3,Data!D28&lt;&gt;""),Data!D28,IF(AND(Data!$N$30=4,Data!E28&lt;&gt;""),Data!E28,IF(AND(Data!$N$30=5,Data!F28&lt;&gt;""),Data!F28,IF(AND(Data!$N$30=6,Data!G28&lt;&gt;""),Data!G28,IF(AND(Data!$N$30=7,Data!H28&lt;&gt;""),Data!H28,IF(AND(Data!$N$30=8,Data!I28&lt;&gt;""),Data!I28,IF(AND(Data!$N$30=9,Data!J28&lt;&gt;""),Data!J28,IF(AND(Data!$N$30=10,Data!K28&lt;&gt;""),Data!K28,""))))))))))</f>
        <v>D</v>
      </c>
      <c r="C29" s="161" t="str">
        <f>IF(AND(Data!$N$37=1,Data!B28&lt;&gt;""),Data!B28,IF(AND(Data!$N$37=2,Data!C28&lt;&gt;""),Data!C28,IF(AND(Data!$N$37=3,Data!D28&lt;&gt;""),Data!D28,IF(AND(Data!$N$37=4,Data!E28&lt;&gt;""),Data!E28,IF(AND(Data!$N$37=5,Data!F28&lt;&gt;""),Data!F28,IF(AND(Data!$N$37=6,Data!G28&lt;&gt;""),Data!G28,IF(AND(Data!$N$37=7,Data!H28&lt;&gt;""),Data!H28,IF(AND(Data!$N$37=8,Data!I28&lt;&gt;""),Data!I28,IF(AND(Data!$N$37=9,Data!J28&lt;&gt;""),Data!J28,IF(AND(Data!$N$37=10,Data!K28&lt;&gt;""),Data!K28,""))))))))))</f>
        <v>S</v>
      </c>
      <c r="D29" s="91"/>
      <c r="H29" s="133">
        <v>3</v>
      </c>
      <c r="I29" s="133" t="str">
        <f t="shared" si="10"/>
        <v/>
      </c>
      <c r="J29" s="133" t="str">
        <f t="shared" si="10"/>
        <v/>
      </c>
      <c r="K29" s="133" t="str">
        <f t="shared" si="10"/>
        <v/>
      </c>
      <c r="L29" s="133" t="str">
        <f t="shared" si="10"/>
        <v/>
      </c>
      <c r="M29" s="133" t="str">
        <f t="shared" si="10"/>
        <v/>
      </c>
      <c r="N29" s="132"/>
      <c r="O29" s="2"/>
      <c r="P29" s="130"/>
      <c r="Q29" s="130"/>
      <c r="R29" s="130"/>
      <c r="S29" s="130"/>
    </row>
    <row r="30" spans="2:24" ht="12" hidden="1" customHeight="1" x14ac:dyDescent="0.15">
      <c r="B30" s="162" t="str">
        <f>IF(AND(Data!$N$30=1,Data!B29&lt;&gt;""),Data!B29,IF(AND(Data!$N$30=2,Data!C29&lt;&gt;""),Data!C29,IF(AND(Data!$N$30=3,Data!D29&lt;&gt;""),Data!D29,IF(AND(Data!$N$30=4,Data!E29&lt;&gt;""),Data!E29,IF(AND(Data!$N$30=5,Data!F29&lt;&gt;""),Data!F29,IF(AND(Data!$N$30=6,Data!G29&lt;&gt;""),Data!G29,IF(AND(Data!$N$30=7,Data!H29&lt;&gt;""),Data!H29,IF(AND(Data!$N$30=8,Data!I29&lt;&gt;""),Data!I29,IF(AND(Data!$N$30=9,Data!J29&lt;&gt;""),Data!J29,IF(AND(Data!$N$30=10,Data!K29&lt;&gt;""),Data!K29,""))))))))))</f>
        <v>D</v>
      </c>
      <c r="C30" s="161" t="str">
        <f>IF(AND(Data!$N$37=1,Data!B29&lt;&gt;""),Data!B29,IF(AND(Data!$N$37=2,Data!C29&lt;&gt;""),Data!C29,IF(AND(Data!$N$37=3,Data!D29&lt;&gt;""),Data!D29,IF(AND(Data!$N$37=4,Data!E29&lt;&gt;""),Data!E29,IF(AND(Data!$N$37=5,Data!F29&lt;&gt;""),Data!F29,IF(AND(Data!$N$37=6,Data!G29&lt;&gt;""),Data!G29,IF(AND(Data!$N$37=7,Data!H29&lt;&gt;""),Data!H29,IF(AND(Data!$N$37=8,Data!I29&lt;&gt;""),Data!I29,IF(AND(Data!$N$37=9,Data!J29&lt;&gt;""),Data!J29,IF(AND(Data!$N$37=10,Data!K29&lt;&gt;""),Data!K29,""))))))))))</f>
        <v>S</v>
      </c>
      <c r="D30" s="91"/>
      <c r="H30" s="133">
        <v>4</v>
      </c>
      <c r="I30" s="133" t="str">
        <f t="shared" si="10"/>
        <v/>
      </c>
      <c r="J30" s="133" t="str">
        <f t="shared" si="10"/>
        <v/>
      </c>
      <c r="K30" s="133" t="str">
        <f t="shared" si="10"/>
        <v/>
      </c>
      <c r="L30" s="133" t="str">
        <f t="shared" si="10"/>
        <v/>
      </c>
      <c r="M30" s="133" t="str">
        <f t="shared" si="10"/>
        <v/>
      </c>
      <c r="N30" s="132"/>
      <c r="O30" s="2"/>
      <c r="P30" s="130"/>
      <c r="Q30" s="130"/>
      <c r="R30" s="130"/>
      <c r="S30" s="130"/>
    </row>
    <row r="31" spans="2:24" ht="12" hidden="1" customHeight="1" x14ac:dyDescent="0.15">
      <c r="B31" s="162" t="str">
        <f>IF(AND(Data!$N$30=1,Data!B30&lt;&gt;""),Data!B30,IF(AND(Data!$N$30=2,Data!C30&lt;&gt;""),Data!C30,IF(AND(Data!$N$30=3,Data!D30&lt;&gt;""),Data!D30,IF(AND(Data!$N$30=4,Data!E30&lt;&gt;""),Data!E30,IF(AND(Data!$N$30=5,Data!F30&lt;&gt;""),Data!F30,IF(AND(Data!$N$30=6,Data!G30&lt;&gt;""),Data!G30,IF(AND(Data!$N$30=7,Data!H30&lt;&gt;""),Data!H30,IF(AND(Data!$N$30=8,Data!I30&lt;&gt;""),Data!I30,IF(AND(Data!$N$30=9,Data!J30&lt;&gt;""),Data!J30,IF(AND(Data!$N$30=10,Data!K30&lt;&gt;""),Data!K30,""))))))))))</f>
        <v>BA</v>
      </c>
      <c r="C31" s="161" t="str">
        <f>IF(AND(Data!$N$37=1,Data!B30&lt;&gt;""),Data!B30,IF(AND(Data!$N$37=2,Data!C30&lt;&gt;""),Data!C30,IF(AND(Data!$N$37=3,Data!D30&lt;&gt;""),Data!D30,IF(AND(Data!$N$37=4,Data!E30&lt;&gt;""),Data!E30,IF(AND(Data!$N$37=5,Data!F30&lt;&gt;""),Data!F30,IF(AND(Data!$N$37=6,Data!G30&lt;&gt;""),Data!G30,IF(AND(Data!$N$37=7,Data!H30&lt;&gt;""),Data!H30,IF(AND(Data!$N$37=8,Data!I30&lt;&gt;""),Data!I30,IF(AND(Data!$N$37=9,Data!J30&lt;&gt;""),Data!J30,IF(AND(Data!$N$37=10,Data!K30&lt;&gt;""),Data!K30,""))))))))))</f>
        <v>D</v>
      </c>
      <c r="D31" s="91"/>
      <c r="H31" s="166">
        <v>5</v>
      </c>
      <c r="I31" s="166" t="str">
        <f t="shared" si="10"/>
        <v/>
      </c>
      <c r="J31" s="166" t="str">
        <f t="shared" si="10"/>
        <v/>
      </c>
      <c r="K31" s="166" t="str">
        <f t="shared" si="10"/>
        <v/>
      </c>
      <c r="L31" s="166" t="str">
        <f t="shared" si="10"/>
        <v/>
      </c>
      <c r="M31" s="166" t="str">
        <f t="shared" si="10"/>
        <v/>
      </c>
      <c r="N31" s="132"/>
      <c r="O31" s="2"/>
      <c r="P31" s="130"/>
      <c r="Q31" s="130"/>
      <c r="R31" s="130"/>
      <c r="S31" s="130"/>
    </row>
    <row r="32" spans="2:24" ht="14" x14ac:dyDescent="0.15">
      <c r="B32" s="162" t="str">
        <f>IF(AND(Data!$N$30=1,Data!B31&lt;&gt;""),Data!B31,IF(AND(Data!$N$30=2,Data!C31&lt;&gt;""),Data!C31,IF(AND(Data!$N$30=3,Data!D31&lt;&gt;""),Data!D31,IF(AND(Data!$N$30=4,Data!E31&lt;&gt;""),Data!E31,IF(AND(Data!$N$30=5,Data!F31&lt;&gt;""),Data!F31,IF(AND(Data!$N$30=6,Data!G31&lt;&gt;""),Data!G31,IF(AND(Data!$N$30=7,Data!H31&lt;&gt;""),Data!H31,IF(AND(Data!$N$30=8,Data!I31&lt;&gt;""),Data!I31,IF(AND(Data!$N$30=9,Data!J31&lt;&gt;""),Data!J31,IF(AND(Data!$N$30=10,Data!K31&lt;&gt;""),Data!K31,""))))))))))</f>
        <v>BA</v>
      </c>
      <c r="C32" s="161" t="str">
        <f>IF(AND(Data!$N$37=1,Data!B31&lt;&gt;""),Data!B31,IF(AND(Data!$N$37=2,Data!C31&lt;&gt;""),Data!C31,IF(AND(Data!$N$37=3,Data!D31&lt;&gt;""),Data!D31,IF(AND(Data!$N$37=4,Data!E31&lt;&gt;""),Data!E31,IF(AND(Data!$N$37=5,Data!F31&lt;&gt;""),Data!F31,IF(AND(Data!$N$37=6,Data!G31&lt;&gt;""),Data!G31,IF(AND(Data!$N$37=7,Data!H31&lt;&gt;""),Data!H31,IF(AND(Data!$N$37=8,Data!I31&lt;&gt;""),Data!I31,IF(AND(Data!$N$37=9,Data!J31&lt;&gt;""),Data!J31,IF(AND(Data!$N$37=10,Data!K31&lt;&gt;""),Data!K31,""))))))))))</f>
        <v>M</v>
      </c>
      <c r="D32" s="91"/>
      <c r="H32" s="256" t="s">
        <v>125</v>
      </c>
      <c r="I32" s="257"/>
      <c r="J32" s="257"/>
      <c r="K32" s="257"/>
      <c r="L32" s="257"/>
      <c r="M32" s="257"/>
      <c r="N32" s="258"/>
      <c r="O32" s="2"/>
      <c r="P32" s="130"/>
      <c r="Q32" s="130"/>
      <c r="R32" s="130"/>
      <c r="S32" s="130"/>
    </row>
    <row r="33" spans="2:24" ht="14" x14ac:dyDescent="0.15">
      <c r="B33" s="162" t="str">
        <f>IF(AND(Data!$N$30=1,Data!B32&lt;&gt;""),Data!B32,IF(AND(Data!$N$30=2,Data!C32&lt;&gt;""),Data!C32,IF(AND(Data!$N$30=3,Data!D32&lt;&gt;""),Data!D32,IF(AND(Data!$N$30=4,Data!E32&lt;&gt;""),Data!E32,IF(AND(Data!$N$30=5,Data!F32&lt;&gt;""),Data!F32,IF(AND(Data!$N$30=6,Data!G32&lt;&gt;""),Data!G32,IF(AND(Data!$N$30=7,Data!H32&lt;&gt;""),Data!H32,IF(AND(Data!$N$30=8,Data!I32&lt;&gt;""),Data!I32,IF(AND(Data!$N$30=9,Data!J32&lt;&gt;""),Data!J32,IF(AND(Data!$N$30=10,Data!K32&lt;&gt;""),Data!K32,""))))))))))</f>
        <v>BA</v>
      </c>
      <c r="C33" s="161" t="str">
        <f>IF(AND(Data!$N$37=1,Data!B32&lt;&gt;""),Data!B32,IF(AND(Data!$N$37=2,Data!C32&lt;&gt;""),Data!C32,IF(AND(Data!$N$37=3,Data!D32&lt;&gt;""),Data!D32,IF(AND(Data!$N$37=4,Data!E32&lt;&gt;""),Data!E32,IF(AND(Data!$N$37=5,Data!F32&lt;&gt;""),Data!F32,IF(AND(Data!$N$37=6,Data!G32&lt;&gt;""),Data!G32,IF(AND(Data!$N$37=7,Data!H32&lt;&gt;""),Data!H32,IF(AND(Data!$N$37=8,Data!I32&lt;&gt;""),Data!I32,IF(AND(Data!$N$37=9,Data!J32&lt;&gt;""),Data!J32,IF(AND(Data!$N$37=10,Data!K32&lt;&gt;""),Data!K32,""))))))))))</f>
        <v>S</v>
      </c>
      <c r="D33" s="91"/>
      <c r="H33" s="133"/>
      <c r="I33" s="55" t="str">
        <f>IF(I5&lt;&gt;"",I5,"")</f>
        <v/>
      </c>
      <c r="J33" s="55" t="str">
        <f t="shared" ref="J33:M33" si="11">IF(J5&lt;&gt;"",J5,"")</f>
        <v/>
      </c>
      <c r="K33" s="55" t="str">
        <f t="shared" si="11"/>
        <v/>
      </c>
      <c r="L33" s="55" t="str">
        <f t="shared" si="11"/>
        <v/>
      </c>
      <c r="M33" s="55" t="str">
        <f t="shared" si="11"/>
        <v/>
      </c>
      <c r="N33" s="55" t="s">
        <v>52</v>
      </c>
      <c r="O33" s="1"/>
    </row>
    <row r="34" spans="2:24" ht="14" x14ac:dyDescent="0.15">
      <c r="B34" s="162" t="str">
        <f>IF(AND(Data!$N$30=1,Data!B33&lt;&gt;""),Data!B33,IF(AND(Data!$N$30=2,Data!C33&lt;&gt;""),Data!C33,IF(AND(Data!$N$30=3,Data!D33&lt;&gt;""),Data!D33,IF(AND(Data!$N$30=4,Data!E33&lt;&gt;""),Data!E33,IF(AND(Data!$N$30=5,Data!F33&lt;&gt;""),Data!F33,IF(AND(Data!$N$30=6,Data!G33&lt;&gt;""),Data!G33,IF(AND(Data!$N$30=7,Data!H33&lt;&gt;""),Data!H33,IF(AND(Data!$N$30=8,Data!I33&lt;&gt;""),Data!I33,IF(AND(Data!$N$30=9,Data!J33&lt;&gt;""),Data!J33,IF(AND(Data!$N$30=10,Data!K33&lt;&gt;""),Data!K33,""))))))))))</f>
        <v>M</v>
      </c>
      <c r="C34" s="161" t="str">
        <f>IF(AND(Data!$N$37=1,Data!B33&lt;&gt;""),Data!B33,IF(AND(Data!$N$37=2,Data!C33&lt;&gt;""),Data!C33,IF(AND(Data!$N$37=3,Data!D33&lt;&gt;""),Data!D33,IF(AND(Data!$N$37=4,Data!E33&lt;&gt;""),Data!E33,IF(AND(Data!$N$37=5,Data!F33&lt;&gt;""),Data!F33,IF(AND(Data!$N$37=6,Data!G33&lt;&gt;""),Data!G33,IF(AND(Data!$N$37=7,Data!H33&lt;&gt;""),Data!H33,IF(AND(Data!$N$37=8,Data!I33&lt;&gt;""),Data!I33,IF(AND(Data!$N$37=9,Data!J33&lt;&gt;""),Data!J33,IF(AND(Data!$N$37=10,Data!K33&lt;&gt;""),Data!K33,""))))))))))</f>
        <v>S</v>
      </c>
      <c r="D34" s="91"/>
      <c r="H34" s="55" t="str">
        <f>IF(H6&lt;&gt;"",H6,"")</f>
        <v>BA</v>
      </c>
      <c r="I34" s="167" t="str">
        <f>IF(I6&lt;&gt;"",I6/$N$6,"")</f>
        <v/>
      </c>
      <c r="J34" s="167" t="str">
        <f t="shared" ref="J34:M34" si="12">IF(J6&lt;&gt;"",J6/$N$6,"")</f>
        <v/>
      </c>
      <c r="K34" s="167" t="str">
        <f t="shared" si="12"/>
        <v/>
      </c>
      <c r="L34" s="167" t="str">
        <f t="shared" si="12"/>
        <v/>
      </c>
      <c r="M34" s="167" t="str">
        <f t="shared" si="12"/>
        <v/>
      </c>
      <c r="N34" s="168" t="str">
        <f>IF(SUM(I34:M34)&lt;&gt;0,SUM(I34:M34),"")</f>
        <v/>
      </c>
      <c r="O34" s="2"/>
      <c r="P34" s="2"/>
      <c r="Q34" s="2"/>
      <c r="R34" s="130"/>
      <c r="S34" s="130"/>
    </row>
    <row r="35" spans="2:24" ht="14" x14ac:dyDescent="0.15">
      <c r="B35" s="162" t="str">
        <f>IF(AND(Data!$N$30=1,Data!B34&lt;&gt;""),Data!B34,IF(AND(Data!$N$30=2,Data!C34&lt;&gt;""),Data!C34,IF(AND(Data!$N$30=3,Data!D34&lt;&gt;""),Data!D34,IF(AND(Data!$N$30=4,Data!E34&lt;&gt;""),Data!E34,IF(AND(Data!$N$30=5,Data!F34&lt;&gt;""),Data!F34,IF(AND(Data!$N$30=6,Data!G34&lt;&gt;""),Data!G34,IF(AND(Data!$N$30=7,Data!H34&lt;&gt;""),Data!H34,IF(AND(Data!$N$30=8,Data!I34&lt;&gt;""),Data!I34,IF(AND(Data!$N$30=9,Data!J34&lt;&gt;""),Data!J34,IF(AND(Data!$N$30=10,Data!K34&lt;&gt;""),Data!K34,""))))))))))</f>
        <v>BA</v>
      </c>
      <c r="C35" s="161" t="str">
        <f>IF(AND(Data!$N$37=1,Data!B34&lt;&gt;""),Data!B34,IF(AND(Data!$N$37=2,Data!C34&lt;&gt;""),Data!C34,IF(AND(Data!$N$37=3,Data!D34&lt;&gt;""),Data!D34,IF(AND(Data!$N$37=4,Data!E34&lt;&gt;""),Data!E34,IF(AND(Data!$N$37=5,Data!F34&lt;&gt;""),Data!F34,IF(AND(Data!$N$37=6,Data!G34&lt;&gt;""),Data!G34,IF(AND(Data!$N$37=7,Data!H34&lt;&gt;""),Data!H34,IF(AND(Data!$N$37=8,Data!I34&lt;&gt;""),Data!I34,IF(AND(Data!$N$37=9,Data!J34&lt;&gt;""),Data!J34,IF(AND(Data!$N$37=10,Data!K34&lt;&gt;""),Data!K34,""))))))))))</f>
        <v>S</v>
      </c>
      <c r="D35" s="91"/>
      <c r="H35" s="55" t="str">
        <f t="shared" ref="H35:H38" si="13">IF(H7&lt;&gt;"",H7,"")</f>
        <v>M</v>
      </c>
      <c r="I35" s="167" t="str">
        <f>IF(I7&lt;&gt;"",I7/$N$7,"")</f>
        <v/>
      </c>
      <c r="J35" s="167" t="str">
        <f t="shared" ref="J35:M35" si="14">IF(J7&lt;&gt;"",J7/$N$7,"")</f>
        <v/>
      </c>
      <c r="K35" s="167" t="str">
        <f t="shared" si="14"/>
        <v/>
      </c>
      <c r="L35" s="167" t="str">
        <f t="shared" si="14"/>
        <v/>
      </c>
      <c r="M35" s="167" t="str">
        <f t="shared" si="14"/>
        <v/>
      </c>
      <c r="N35" s="168" t="str">
        <f t="shared" ref="N35:N38" si="15">IF(SUM(I35:M35)&lt;&gt;0,SUM(I35:M35),"")</f>
        <v/>
      </c>
      <c r="O35" s="130"/>
      <c r="P35" s="130"/>
      <c r="Q35" s="2"/>
      <c r="R35" s="130"/>
      <c r="S35" s="130"/>
    </row>
    <row r="36" spans="2:24" ht="14" x14ac:dyDescent="0.15">
      <c r="B36" s="162" t="str">
        <f>IF(AND(Data!$N$30=1,Data!B35&lt;&gt;""),Data!B35,IF(AND(Data!$N$30=2,Data!C35&lt;&gt;""),Data!C35,IF(AND(Data!$N$30=3,Data!D35&lt;&gt;""),Data!D35,IF(AND(Data!$N$30=4,Data!E35&lt;&gt;""),Data!E35,IF(AND(Data!$N$30=5,Data!F35&lt;&gt;""),Data!F35,IF(AND(Data!$N$30=6,Data!G35&lt;&gt;""),Data!G35,IF(AND(Data!$N$30=7,Data!H35&lt;&gt;""),Data!H35,IF(AND(Data!$N$30=8,Data!I35&lt;&gt;""),Data!I35,IF(AND(Data!$N$30=9,Data!J35&lt;&gt;""),Data!J35,IF(AND(Data!$N$30=10,Data!K35&lt;&gt;""),Data!K35,""))))))))))</f>
        <v>M</v>
      </c>
      <c r="C36" s="161" t="str">
        <f>IF(AND(Data!$N$37=1,Data!B35&lt;&gt;""),Data!B35,IF(AND(Data!$N$37=2,Data!C35&lt;&gt;""),Data!C35,IF(AND(Data!$N$37=3,Data!D35&lt;&gt;""),Data!D35,IF(AND(Data!$N$37=4,Data!E35&lt;&gt;""),Data!E35,IF(AND(Data!$N$37=5,Data!F35&lt;&gt;""),Data!F35,IF(AND(Data!$N$37=6,Data!G35&lt;&gt;""),Data!G35,IF(AND(Data!$N$37=7,Data!H35&lt;&gt;""),Data!H35,IF(AND(Data!$N$37=8,Data!I35&lt;&gt;""),Data!I35,IF(AND(Data!$N$37=9,Data!J35&lt;&gt;""),Data!J35,IF(AND(Data!$N$37=10,Data!K35&lt;&gt;""),Data!K35,""))))))))))</f>
        <v>S</v>
      </c>
      <c r="D36" s="91"/>
      <c r="H36" s="55" t="str">
        <f t="shared" si="13"/>
        <v>D</v>
      </c>
      <c r="I36" s="167" t="str">
        <f>IF(I8&lt;&gt;"",I8/$N$8,"")</f>
        <v/>
      </c>
      <c r="J36" s="167" t="str">
        <f t="shared" ref="J36:M36" si="16">IF(J8&lt;&gt;"",J8/$N$8,"")</f>
        <v/>
      </c>
      <c r="K36" s="167" t="str">
        <f t="shared" si="16"/>
        <v/>
      </c>
      <c r="L36" s="167" t="str">
        <f t="shared" si="16"/>
        <v/>
      </c>
      <c r="M36" s="167" t="str">
        <f t="shared" si="16"/>
        <v/>
      </c>
      <c r="N36" s="168" t="str">
        <f t="shared" si="15"/>
        <v/>
      </c>
      <c r="O36" s="130"/>
      <c r="P36" s="130"/>
      <c r="Q36" s="2"/>
      <c r="R36" s="130"/>
      <c r="S36" s="130"/>
    </row>
    <row r="37" spans="2:24" ht="14" x14ac:dyDescent="0.15">
      <c r="B37" s="162" t="str">
        <f>IF(AND(Data!$N$30=1,Data!B36&lt;&gt;""),Data!B36,IF(AND(Data!$N$30=2,Data!C36&lt;&gt;""),Data!C36,IF(AND(Data!$N$30=3,Data!D36&lt;&gt;""),Data!D36,IF(AND(Data!$N$30=4,Data!E36&lt;&gt;""),Data!E36,IF(AND(Data!$N$30=5,Data!F36&lt;&gt;""),Data!F36,IF(AND(Data!$N$30=6,Data!G36&lt;&gt;""),Data!G36,IF(AND(Data!$N$30=7,Data!H36&lt;&gt;""),Data!H36,IF(AND(Data!$N$30=8,Data!I36&lt;&gt;""),Data!I36,IF(AND(Data!$N$30=9,Data!J36&lt;&gt;""),Data!J36,IF(AND(Data!$N$30=10,Data!K36&lt;&gt;""),Data!K36,""))))))))))</f>
        <v>D</v>
      </c>
      <c r="C37" s="161" t="str">
        <f>IF(AND(Data!$N$37=1,Data!B36&lt;&gt;""),Data!B36,IF(AND(Data!$N$37=2,Data!C36&lt;&gt;""),Data!C36,IF(AND(Data!$N$37=3,Data!D36&lt;&gt;""),Data!D36,IF(AND(Data!$N$37=4,Data!E36&lt;&gt;""),Data!E36,IF(AND(Data!$N$37=5,Data!F36&lt;&gt;""),Data!F36,IF(AND(Data!$N$37=6,Data!G36&lt;&gt;""),Data!G36,IF(AND(Data!$N$37=7,Data!H36&lt;&gt;""),Data!H36,IF(AND(Data!$N$37=8,Data!I36&lt;&gt;""),Data!I36,IF(AND(Data!$N$37=9,Data!J36&lt;&gt;""),Data!J36,IF(AND(Data!$N$37=10,Data!K36&lt;&gt;""),Data!K36,""))))))))))</f>
        <v>S</v>
      </c>
      <c r="D37" s="91"/>
      <c r="H37" s="55" t="str">
        <f t="shared" si="13"/>
        <v/>
      </c>
      <c r="I37" s="167" t="str">
        <f>IF(I9&lt;&gt;"",I9/$N$9,"")</f>
        <v/>
      </c>
      <c r="J37" s="167" t="str">
        <f t="shared" ref="J37:M37" si="17">IF(J9&lt;&gt;"",J9/$N$9,"")</f>
        <v/>
      </c>
      <c r="K37" s="167" t="str">
        <f t="shared" si="17"/>
        <v/>
      </c>
      <c r="L37" s="167" t="str">
        <f t="shared" si="17"/>
        <v/>
      </c>
      <c r="M37" s="167" t="str">
        <f t="shared" si="17"/>
        <v/>
      </c>
      <c r="N37" s="168" t="str">
        <f t="shared" si="15"/>
        <v/>
      </c>
      <c r="O37" s="132"/>
      <c r="P37" s="132"/>
      <c r="Q37" s="132"/>
      <c r="R37" s="132"/>
      <c r="S37" s="132"/>
      <c r="T37" s="130"/>
      <c r="U37" s="130"/>
      <c r="V37" s="130"/>
      <c r="W37" s="2"/>
      <c r="X37" s="130"/>
    </row>
    <row r="38" spans="2:24" ht="14" x14ac:dyDescent="0.15">
      <c r="B38" s="162" t="str">
        <f>IF(AND(Data!$N$30=1,Data!B37&lt;&gt;""),Data!B37,IF(AND(Data!$N$30=2,Data!C37&lt;&gt;""),Data!C37,IF(AND(Data!$N$30=3,Data!D37&lt;&gt;""),Data!D37,IF(AND(Data!$N$30=4,Data!E37&lt;&gt;""),Data!E37,IF(AND(Data!$N$30=5,Data!F37&lt;&gt;""),Data!F37,IF(AND(Data!$N$30=6,Data!G37&lt;&gt;""),Data!G37,IF(AND(Data!$N$30=7,Data!H37&lt;&gt;""),Data!H37,IF(AND(Data!$N$30=8,Data!I37&lt;&gt;""),Data!I37,IF(AND(Data!$N$30=9,Data!J37&lt;&gt;""),Data!J37,IF(AND(Data!$N$30=10,Data!K37&lt;&gt;""),Data!K37,""))))))))))</f>
        <v>M</v>
      </c>
      <c r="C38" s="161" t="str">
        <f>IF(AND(Data!$N$37=1,Data!B37&lt;&gt;""),Data!B37,IF(AND(Data!$N$37=2,Data!C37&lt;&gt;""),Data!C37,IF(AND(Data!$N$37=3,Data!D37&lt;&gt;""),Data!D37,IF(AND(Data!$N$37=4,Data!E37&lt;&gt;""),Data!E37,IF(AND(Data!$N$37=5,Data!F37&lt;&gt;""),Data!F37,IF(AND(Data!$N$37=6,Data!G37&lt;&gt;""),Data!G37,IF(AND(Data!$N$37=7,Data!H37&lt;&gt;""),Data!H37,IF(AND(Data!$N$37=8,Data!I37&lt;&gt;""),Data!I37,IF(AND(Data!$N$37=9,Data!J37&lt;&gt;""),Data!J37,IF(AND(Data!$N$37=10,Data!K37&lt;&gt;""),Data!K37,""))))))))))</f>
        <v>S</v>
      </c>
      <c r="D38" s="91"/>
      <c r="H38" s="55" t="str">
        <f t="shared" si="13"/>
        <v/>
      </c>
      <c r="I38" s="167" t="str">
        <f>IF(I10&lt;&gt;"",I10/$N$10,"")</f>
        <v/>
      </c>
      <c r="J38" s="167" t="str">
        <f t="shared" ref="J38:M38" si="18">IF(J10&lt;&gt;"",J10/$N$10,"")</f>
        <v/>
      </c>
      <c r="K38" s="167" t="str">
        <f t="shared" si="18"/>
        <v/>
      </c>
      <c r="L38" s="167" t="str">
        <f t="shared" si="18"/>
        <v/>
      </c>
      <c r="M38" s="167" t="str">
        <f t="shared" si="18"/>
        <v/>
      </c>
      <c r="N38" s="168" t="str">
        <f t="shared" si="15"/>
        <v/>
      </c>
      <c r="O38" s="131"/>
      <c r="P38" s="131"/>
      <c r="Q38" s="131"/>
      <c r="R38" s="131"/>
      <c r="S38" s="131"/>
      <c r="W38" s="130"/>
      <c r="X38" s="130"/>
    </row>
    <row r="39" spans="2:24" ht="14" x14ac:dyDescent="0.15">
      <c r="B39" s="162" t="str">
        <f>IF(AND(Data!$N$30=1,Data!B38&lt;&gt;""),Data!B38,IF(AND(Data!$N$30=2,Data!C38&lt;&gt;""),Data!C38,IF(AND(Data!$N$30=3,Data!D38&lt;&gt;""),Data!D38,IF(AND(Data!$N$30=4,Data!E38&lt;&gt;""),Data!E38,IF(AND(Data!$N$30=5,Data!F38&lt;&gt;""),Data!F38,IF(AND(Data!$N$30=6,Data!G38&lt;&gt;""),Data!G38,IF(AND(Data!$N$30=7,Data!H38&lt;&gt;""),Data!H38,IF(AND(Data!$N$30=8,Data!I38&lt;&gt;""),Data!I38,IF(AND(Data!$N$30=9,Data!J38&lt;&gt;""),Data!J38,IF(AND(Data!$N$30=10,Data!K38&lt;&gt;""),Data!K38,""))))))))))</f>
        <v>M</v>
      </c>
      <c r="C39" s="161" t="str">
        <f>IF(AND(Data!$N$37=1,Data!B38&lt;&gt;""),Data!B38,IF(AND(Data!$N$37=2,Data!C38&lt;&gt;""),Data!C38,IF(AND(Data!$N$37=3,Data!D38&lt;&gt;""),Data!D38,IF(AND(Data!$N$37=4,Data!E38&lt;&gt;""),Data!E38,IF(AND(Data!$N$37=5,Data!F38&lt;&gt;""),Data!F38,IF(AND(Data!$N$37=6,Data!G38&lt;&gt;""),Data!G38,IF(AND(Data!$N$37=7,Data!H38&lt;&gt;""),Data!H38,IF(AND(Data!$N$37=8,Data!I38&lt;&gt;""),Data!I38,IF(AND(Data!$N$37=9,Data!J38&lt;&gt;""),Data!J38,IF(AND(Data!$N$37=10,Data!K38&lt;&gt;""),Data!K38,""))))))))))</f>
        <v>M</v>
      </c>
      <c r="D39" s="91"/>
      <c r="H39" s="9"/>
      <c r="I39" s="2"/>
      <c r="J39" s="2"/>
      <c r="K39" s="2"/>
      <c r="L39" s="2"/>
      <c r="M39" s="2"/>
      <c r="N39" s="2"/>
      <c r="O39" s="130"/>
      <c r="P39" s="130"/>
      <c r="Q39" s="130"/>
      <c r="R39" s="130"/>
      <c r="S39" s="130"/>
      <c r="W39" s="130"/>
      <c r="X39" s="130"/>
    </row>
    <row r="40" spans="2:24" x14ac:dyDescent="0.15">
      <c r="B40" s="162" t="str">
        <f>IF(AND(Data!$N$30=1,Data!B39&lt;&gt;""),Data!B39,IF(AND(Data!$N$30=2,Data!C39&lt;&gt;""),Data!C39,IF(AND(Data!$N$30=3,Data!D39&lt;&gt;""),Data!D39,IF(AND(Data!$N$30=4,Data!E39&lt;&gt;""),Data!E39,IF(AND(Data!$N$30=5,Data!F39&lt;&gt;""),Data!F39,IF(AND(Data!$N$30=6,Data!G39&lt;&gt;""),Data!G39,IF(AND(Data!$N$30=7,Data!H39&lt;&gt;""),Data!H39,IF(AND(Data!$N$30=8,Data!I39&lt;&gt;""),Data!I39,IF(AND(Data!$N$30=9,Data!J39&lt;&gt;""),Data!J39,IF(AND(Data!$N$30=10,Data!K39&lt;&gt;""),Data!K39,""))))))))))</f>
        <v>BA</v>
      </c>
      <c r="C40" s="161" t="str">
        <f>IF(AND(Data!$N$37=1,Data!B39&lt;&gt;""),Data!B39,IF(AND(Data!$N$37=2,Data!C39&lt;&gt;""),Data!C39,IF(AND(Data!$N$37=3,Data!D39&lt;&gt;""),Data!D39,IF(AND(Data!$N$37=4,Data!E39&lt;&gt;""),Data!E39,IF(AND(Data!$N$37=5,Data!F39&lt;&gt;""),Data!F39,IF(AND(Data!$N$37=6,Data!G39&lt;&gt;""),Data!G39,IF(AND(Data!$N$37=7,Data!H39&lt;&gt;""),Data!H39,IF(AND(Data!$N$37=8,Data!I39&lt;&gt;""),Data!I39,IF(AND(Data!$N$37=9,Data!J39&lt;&gt;""),Data!J39,IF(AND(Data!$N$37=10,Data!K39&lt;&gt;""),Data!K39,""))))))))))</f>
        <v>M</v>
      </c>
      <c r="D40" s="91"/>
      <c r="N40" s="1"/>
    </row>
    <row r="41" spans="2:24" x14ac:dyDescent="0.15">
      <c r="B41" s="162" t="str">
        <f>IF(AND(Data!$N$30=1,Data!B40&lt;&gt;""),Data!B40,IF(AND(Data!$N$30=2,Data!C40&lt;&gt;""),Data!C40,IF(AND(Data!$N$30=3,Data!D40&lt;&gt;""),Data!D40,IF(AND(Data!$N$30=4,Data!E40&lt;&gt;""),Data!E40,IF(AND(Data!$N$30=5,Data!F40&lt;&gt;""),Data!F40,IF(AND(Data!$N$30=6,Data!G40&lt;&gt;""),Data!G40,IF(AND(Data!$N$30=7,Data!H40&lt;&gt;""),Data!H40,IF(AND(Data!$N$30=8,Data!I40&lt;&gt;""),Data!I40,IF(AND(Data!$N$30=9,Data!J40&lt;&gt;""),Data!J40,IF(AND(Data!$N$30=10,Data!K40&lt;&gt;""),Data!K40,""))))))))))</f>
        <v>M</v>
      </c>
      <c r="C41" s="161" t="str">
        <f>IF(AND(Data!$N$37=1,Data!B40&lt;&gt;""),Data!B40,IF(AND(Data!$N$37=2,Data!C40&lt;&gt;""),Data!C40,IF(AND(Data!$N$37=3,Data!D40&lt;&gt;""),Data!D40,IF(AND(Data!$N$37=4,Data!E40&lt;&gt;""),Data!E40,IF(AND(Data!$N$37=5,Data!F40&lt;&gt;""),Data!F40,IF(AND(Data!$N$37=6,Data!G40&lt;&gt;""),Data!G40,IF(AND(Data!$N$37=7,Data!H40&lt;&gt;""),Data!H40,IF(AND(Data!$N$37=8,Data!I40&lt;&gt;""),Data!I40,IF(AND(Data!$N$37=9,Data!J40&lt;&gt;""),Data!J40,IF(AND(Data!$N$37=10,Data!K40&lt;&gt;""),Data!K40,""))))))))))</f>
        <v>M</v>
      </c>
      <c r="D41" s="91"/>
      <c r="N41" s="1"/>
    </row>
    <row r="42" spans="2:24" x14ac:dyDescent="0.15">
      <c r="B42" s="162" t="str">
        <f>IF(AND(Data!$N$30=1,Data!B41&lt;&gt;""),Data!B41,IF(AND(Data!$N$30=2,Data!C41&lt;&gt;""),Data!C41,IF(AND(Data!$N$30=3,Data!D41&lt;&gt;""),Data!D41,IF(AND(Data!$N$30=4,Data!E41&lt;&gt;""),Data!E41,IF(AND(Data!$N$30=5,Data!F41&lt;&gt;""),Data!F41,IF(AND(Data!$N$30=6,Data!G41&lt;&gt;""),Data!G41,IF(AND(Data!$N$30=7,Data!H41&lt;&gt;""),Data!H41,IF(AND(Data!$N$30=8,Data!I41&lt;&gt;""),Data!I41,IF(AND(Data!$N$30=9,Data!J41&lt;&gt;""),Data!J41,IF(AND(Data!$N$30=10,Data!K41&lt;&gt;""),Data!K41,""))))))))))</f>
        <v>BA</v>
      </c>
      <c r="C42" s="161" t="str">
        <f>IF(AND(Data!$N$37=1,Data!B41&lt;&gt;""),Data!B41,IF(AND(Data!$N$37=2,Data!C41&lt;&gt;""),Data!C41,IF(AND(Data!$N$37=3,Data!D41&lt;&gt;""),Data!D41,IF(AND(Data!$N$37=4,Data!E41&lt;&gt;""),Data!E41,IF(AND(Data!$N$37=5,Data!F41&lt;&gt;""),Data!F41,IF(AND(Data!$N$37=6,Data!G41&lt;&gt;""),Data!G41,IF(AND(Data!$N$37=7,Data!H41&lt;&gt;""),Data!H41,IF(AND(Data!$N$37=8,Data!I41&lt;&gt;""),Data!I41,IF(AND(Data!$N$37=9,Data!J41&lt;&gt;""),Data!J41,IF(AND(Data!$N$37=10,Data!K41&lt;&gt;""),Data!K41,""))))))))))</f>
        <v>M</v>
      </c>
      <c r="D42" s="91"/>
      <c r="N42" s="1"/>
    </row>
    <row r="43" spans="2:24" x14ac:dyDescent="0.15">
      <c r="B43" s="162" t="str">
        <f>IF(AND(Data!$N$30=1,Data!B42&lt;&gt;""),Data!B42,IF(AND(Data!$N$30=2,Data!C42&lt;&gt;""),Data!C42,IF(AND(Data!$N$30=3,Data!D42&lt;&gt;""),Data!D42,IF(AND(Data!$N$30=4,Data!E42&lt;&gt;""),Data!E42,IF(AND(Data!$N$30=5,Data!F42&lt;&gt;""),Data!F42,IF(AND(Data!$N$30=6,Data!G42&lt;&gt;""),Data!G42,IF(AND(Data!$N$30=7,Data!H42&lt;&gt;""),Data!H42,IF(AND(Data!$N$30=8,Data!I42&lt;&gt;""),Data!I42,IF(AND(Data!$N$30=9,Data!J42&lt;&gt;""),Data!J42,IF(AND(Data!$N$30=10,Data!K42&lt;&gt;""),Data!K42,""))))))))))</f>
        <v>BA</v>
      </c>
      <c r="C43" s="161" t="str">
        <f>IF(AND(Data!$N$37=1,Data!B42&lt;&gt;""),Data!B42,IF(AND(Data!$N$37=2,Data!C42&lt;&gt;""),Data!C42,IF(AND(Data!$N$37=3,Data!D42&lt;&gt;""),Data!D42,IF(AND(Data!$N$37=4,Data!E42&lt;&gt;""),Data!E42,IF(AND(Data!$N$37=5,Data!F42&lt;&gt;""),Data!F42,IF(AND(Data!$N$37=6,Data!G42&lt;&gt;""),Data!G42,IF(AND(Data!$N$37=7,Data!H42&lt;&gt;""),Data!H42,IF(AND(Data!$N$37=8,Data!I42&lt;&gt;""),Data!I42,IF(AND(Data!$N$37=9,Data!J42&lt;&gt;""),Data!J42,IF(AND(Data!$N$37=10,Data!K42&lt;&gt;""),Data!K42,""))))))))))</f>
        <v>S</v>
      </c>
      <c r="D43" s="91"/>
      <c r="N43" s="1"/>
    </row>
    <row r="44" spans="2:24" ht="14" x14ac:dyDescent="0.15">
      <c r="B44" s="162" t="str">
        <f>IF(AND(Data!$N$30=1,Data!B43&lt;&gt;""),Data!B43,IF(AND(Data!$N$30=2,Data!C43&lt;&gt;""),Data!C43,IF(AND(Data!$N$30=3,Data!D43&lt;&gt;""),Data!D43,IF(AND(Data!$N$30=4,Data!E43&lt;&gt;""),Data!E43,IF(AND(Data!$N$30=5,Data!F43&lt;&gt;""),Data!F43,IF(AND(Data!$N$30=6,Data!G43&lt;&gt;""),Data!G43,IF(AND(Data!$N$30=7,Data!H43&lt;&gt;""),Data!H43,IF(AND(Data!$N$30=8,Data!I43&lt;&gt;""),Data!I43,IF(AND(Data!$N$30=9,Data!J43&lt;&gt;""),Data!J43,IF(AND(Data!$N$30=10,Data!K43&lt;&gt;""),Data!K43,""))))))))))</f>
        <v>BA</v>
      </c>
      <c r="C44" s="161" t="str">
        <f>IF(AND(Data!$N$37=1,Data!B43&lt;&gt;""),Data!B43,IF(AND(Data!$N$37=2,Data!C43&lt;&gt;""),Data!C43,IF(AND(Data!$N$37=3,Data!D43&lt;&gt;""),Data!D43,IF(AND(Data!$N$37=4,Data!E43&lt;&gt;""),Data!E43,IF(AND(Data!$N$37=5,Data!F43&lt;&gt;""),Data!F43,IF(AND(Data!$N$37=6,Data!G43&lt;&gt;""),Data!G43,IF(AND(Data!$N$37=7,Data!H43&lt;&gt;""),Data!H43,IF(AND(Data!$N$37=8,Data!I43&lt;&gt;""),Data!I43,IF(AND(Data!$N$37=9,Data!J43&lt;&gt;""),Data!J43,IF(AND(Data!$N$37=10,Data!K43&lt;&gt;""),Data!K43,""))))))))))</f>
        <v>D</v>
      </c>
      <c r="D44" s="91"/>
      <c r="N44" s="177"/>
    </row>
    <row r="45" spans="2:24" ht="14" x14ac:dyDescent="0.15">
      <c r="B45" s="162" t="str">
        <f>IF(AND(Data!$N$30=1,Data!B44&lt;&gt;""),Data!B44,IF(AND(Data!$N$30=2,Data!C44&lt;&gt;""),Data!C44,IF(AND(Data!$N$30=3,Data!D44&lt;&gt;""),Data!D44,IF(AND(Data!$N$30=4,Data!E44&lt;&gt;""),Data!E44,IF(AND(Data!$N$30=5,Data!F44&lt;&gt;""),Data!F44,IF(AND(Data!$N$30=6,Data!G44&lt;&gt;""),Data!G44,IF(AND(Data!$N$30=7,Data!H44&lt;&gt;""),Data!H44,IF(AND(Data!$N$30=8,Data!I44&lt;&gt;""),Data!I44,IF(AND(Data!$N$30=9,Data!J44&lt;&gt;""),Data!J44,IF(AND(Data!$N$30=10,Data!K44&lt;&gt;""),Data!K44,""))))))))))</f>
        <v>BA</v>
      </c>
      <c r="C45" s="161" t="str">
        <f>IF(AND(Data!$N$37=1,Data!B44&lt;&gt;""),Data!B44,IF(AND(Data!$N$37=2,Data!C44&lt;&gt;""),Data!C44,IF(AND(Data!$N$37=3,Data!D44&lt;&gt;""),Data!D44,IF(AND(Data!$N$37=4,Data!E44&lt;&gt;""),Data!E44,IF(AND(Data!$N$37=5,Data!F44&lt;&gt;""),Data!F44,IF(AND(Data!$N$37=6,Data!G44&lt;&gt;""),Data!G44,IF(AND(Data!$N$37=7,Data!H44&lt;&gt;""),Data!H44,IF(AND(Data!$N$37=8,Data!I44&lt;&gt;""),Data!I44,IF(AND(Data!$N$37=9,Data!J44&lt;&gt;""),Data!J44,IF(AND(Data!$N$37=10,Data!K44&lt;&gt;""),Data!K44,""))))))))))</f>
        <v>M</v>
      </c>
      <c r="D45" s="91"/>
      <c r="N45" s="178"/>
    </row>
    <row r="46" spans="2:24" x14ac:dyDescent="0.15">
      <c r="B46" s="162" t="str">
        <f>IF(AND(Data!$N$30=1,Data!B45&lt;&gt;""),Data!B45,IF(AND(Data!$N$30=2,Data!C45&lt;&gt;""),Data!C45,IF(AND(Data!$N$30=3,Data!D45&lt;&gt;""),Data!D45,IF(AND(Data!$N$30=4,Data!E45&lt;&gt;""),Data!E45,IF(AND(Data!$N$30=5,Data!F45&lt;&gt;""),Data!F45,IF(AND(Data!$N$30=6,Data!G45&lt;&gt;""),Data!G45,IF(AND(Data!$N$30=7,Data!H45&lt;&gt;""),Data!H45,IF(AND(Data!$N$30=8,Data!I45&lt;&gt;""),Data!I45,IF(AND(Data!$N$30=9,Data!J45&lt;&gt;""),Data!J45,IF(AND(Data!$N$30=10,Data!K45&lt;&gt;""),Data!K45,""))))))))))</f>
        <v>M</v>
      </c>
      <c r="C46" s="161" t="str">
        <f>IF(AND(Data!$N$37=1,Data!B45&lt;&gt;""),Data!B45,IF(AND(Data!$N$37=2,Data!C45&lt;&gt;""),Data!C45,IF(AND(Data!$N$37=3,Data!D45&lt;&gt;""),Data!D45,IF(AND(Data!$N$37=4,Data!E45&lt;&gt;""),Data!E45,IF(AND(Data!$N$37=5,Data!F45&lt;&gt;""),Data!F45,IF(AND(Data!$N$37=6,Data!G45&lt;&gt;""),Data!G45,IF(AND(Data!$N$37=7,Data!H45&lt;&gt;""),Data!H45,IF(AND(Data!$N$37=8,Data!I45&lt;&gt;""),Data!I45,IF(AND(Data!$N$37=9,Data!J45&lt;&gt;""),Data!J45,IF(AND(Data!$N$37=10,Data!K45&lt;&gt;""),Data!K45,""))))))))))</f>
        <v>M</v>
      </c>
      <c r="D46" s="165"/>
    </row>
    <row r="47" spans="2:24" x14ac:dyDescent="0.15">
      <c r="B47" s="162" t="str">
        <f>IF(AND(Data!$N$30=1,Data!B46&lt;&gt;""),Data!B46,IF(AND(Data!$N$30=2,Data!C46&lt;&gt;""),Data!C46,IF(AND(Data!$N$30=3,Data!D46&lt;&gt;""),Data!D46,IF(AND(Data!$N$30=4,Data!E46&lt;&gt;""),Data!E46,IF(AND(Data!$N$30=5,Data!F46&lt;&gt;""),Data!F46,IF(AND(Data!$N$30=6,Data!G46&lt;&gt;""),Data!G46,IF(AND(Data!$N$30=7,Data!H46&lt;&gt;""),Data!H46,IF(AND(Data!$N$30=8,Data!I46&lt;&gt;""),Data!I46,IF(AND(Data!$N$30=9,Data!J46&lt;&gt;""),Data!J46,IF(AND(Data!$N$30=10,Data!K46&lt;&gt;""),Data!K46,""))))))))))</f>
        <v>BA</v>
      </c>
      <c r="C47" s="161" t="str">
        <f>IF(AND(Data!$N$37=1,Data!B46&lt;&gt;""),Data!B46,IF(AND(Data!$N$37=2,Data!C46&lt;&gt;""),Data!C46,IF(AND(Data!$N$37=3,Data!D46&lt;&gt;""),Data!D46,IF(AND(Data!$N$37=4,Data!E46&lt;&gt;""),Data!E46,IF(AND(Data!$N$37=5,Data!F46&lt;&gt;""),Data!F46,IF(AND(Data!$N$37=6,Data!G46&lt;&gt;""),Data!G46,IF(AND(Data!$N$37=7,Data!H46&lt;&gt;""),Data!H46,IF(AND(Data!$N$37=8,Data!I46&lt;&gt;""),Data!I46,IF(AND(Data!$N$37=9,Data!J46&lt;&gt;""),Data!J46,IF(AND(Data!$N$37=10,Data!K46&lt;&gt;""),Data!K46,""))))))))))</f>
        <v>M</v>
      </c>
      <c r="D47" s="165"/>
    </row>
    <row r="48" spans="2:24" x14ac:dyDescent="0.15">
      <c r="B48" s="162" t="str">
        <f>IF(AND(Data!$N$30=1,Data!B47&lt;&gt;""),Data!B47,IF(AND(Data!$N$30=2,Data!C47&lt;&gt;""),Data!C47,IF(AND(Data!$N$30=3,Data!D47&lt;&gt;""),Data!D47,IF(AND(Data!$N$30=4,Data!E47&lt;&gt;""),Data!E47,IF(AND(Data!$N$30=5,Data!F47&lt;&gt;""),Data!F47,IF(AND(Data!$N$30=6,Data!G47&lt;&gt;""),Data!G47,IF(AND(Data!$N$30=7,Data!H47&lt;&gt;""),Data!H47,IF(AND(Data!$N$30=8,Data!I47&lt;&gt;""),Data!I47,IF(AND(Data!$N$30=9,Data!J47&lt;&gt;""),Data!J47,IF(AND(Data!$N$30=10,Data!K47&lt;&gt;""),Data!K47,""))))))))))</f>
        <v>BA</v>
      </c>
      <c r="C48" s="161" t="str">
        <f>IF(AND(Data!$N$37=1,Data!B47&lt;&gt;""),Data!B47,IF(AND(Data!$N$37=2,Data!C47&lt;&gt;""),Data!C47,IF(AND(Data!$N$37=3,Data!D47&lt;&gt;""),Data!D47,IF(AND(Data!$N$37=4,Data!E47&lt;&gt;""),Data!E47,IF(AND(Data!$N$37=5,Data!F47&lt;&gt;""),Data!F47,IF(AND(Data!$N$37=6,Data!G47&lt;&gt;""),Data!G47,IF(AND(Data!$N$37=7,Data!H47&lt;&gt;""),Data!H47,IF(AND(Data!$N$37=8,Data!I47&lt;&gt;""),Data!I47,IF(AND(Data!$N$37=9,Data!J47&lt;&gt;""),Data!J47,IF(AND(Data!$N$37=10,Data!K47&lt;&gt;""),Data!K47,""))))))))))</f>
        <v>S</v>
      </c>
      <c r="D48" s="165"/>
    </row>
    <row r="49" spans="2:4" x14ac:dyDescent="0.15">
      <c r="B49" s="162" t="str">
        <f>IF(AND(Data!$N$30=1,Data!B48&lt;&gt;""),Data!B48,IF(AND(Data!$N$30=2,Data!C48&lt;&gt;""),Data!C48,IF(AND(Data!$N$30=3,Data!D48&lt;&gt;""),Data!D48,IF(AND(Data!$N$30=4,Data!E48&lt;&gt;""),Data!E48,IF(AND(Data!$N$30=5,Data!F48&lt;&gt;""),Data!F48,IF(AND(Data!$N$30=6,Data!G48&lt;&gt;""),Data!G48,IF(AND(Data!$N$30=7,Data!H48&lt;&gt;""),Data!H48,IF(AND(Data!$N$30=8,Data!I48&lt;&gt;""),Data!I48,IF(AND(Data!$N$30=9,Data!J48&lt;&gt;""),Data!J48,IF(AND(Data!$N$30=10,Data!K48&lt;&gt;""),Data!K48,""))))))))))</f>
        <v>BA</v>
      </c>
      <c r="C49" s="161" t="str">
        <f>IF(AND(Data!$N$37=1,Data!B48&lt;&gt;""),Data!B48,IF(AND(Data!$N$37=2,Data!C48&lt;&gt;""),Data!C48,IF(AND(Data!$N$37=3,Data!D48&lt;&gt;""),Data!D48,IF(AND(Data!$N$37=4,Data!E48&lt;&gt;""),Data!E48,IF(AND(Data!$N$37=5,Data!F48&lt;&gt;""),Data!F48,IF(AND(Data!$N$37=6,Data!G48&lt;&gt;""),Data!G48,IF(AND(Data!$N$37=7,Data!H48&lt;&gt;""),Data!H48,IF(AND(Data!$N$37=8,Data!I48&lt;&gt;""),Data!I48,IF(AND(Data!$N$37=9,Data!J48&lt;&gt;""),Data!J48,IF(AND(Data!$N$37=10,Data!K48&lt;&gt;""),Data!K48,""))))))))))</f>
        <v>S</v>
      </c>
      <c r="D49" s="165"/>
    </row>
    <row r="50" spans="2:4" x14ac:dyDescent="0.15">
      <c r="B50" s="162" t="str">
        <f>IF(AND(Data!$N$30=1,Data!B49&lt;&gt;""),Data!B49,IF(AND(Data!$N$30=2,Data!C49&lt;&gt;""),Data!C49,IF(AND(Data!$N$30=3,Data!D49&lt;&gt;""),Data!D49,IF(AND(Data!$N$30=4,Data!E49&lt;&gt;""),Data!E49,IF(AND(Data!$N$30=5,Data!F49&lt;&gt;""),Data!F49,IF(AND(Data!$N$30=6,Data!G49&lt;&gt;""),Data!G49,IF(AND(Data!$N$30=7,Data!H49&lt;&gt;""),Data!H49,IF(AND(Data!$N$30=8,Data!I49&lt;&gt;""),Data!I49,IF(AND(Data!$N$30=9,Data!J49&lt;&gt;""),Data!J49,IF(AND(Data!$N$30=10,Data!K49&lt;&gt;""),Data!K49,""))))))))))</f>
        <v>BA</v>
      </c>
      <c r="C50" s="161" t="str">
        <f>IF(AND(Data!$N$37=1,Data!B49&lt;&gt;""),Data!B49,IF(AND(Data!$N$37=2,Data!C49&lt;&gt;""),Data!C49,IF(AND(Data!$N$37=3,Data!D49&lt;&gt;""),Data!D49,IF(AND(Data!$N$37=4,Data!E49&lt;&gt;""),Data!E49,IF(AND(Data!$N$37=5,Data!F49&lt;&gt;""),Data!F49,IF(AND(Data!$N$37=6,Data!G49&lt;&gt;""),Data!G49,IF(AND(Data!$N$37=7,Data!H49&lt;&gt;""),Data!H49,IF(AND(Data!$N$37=8,Data!I49&lt;&gt;""),Data!I49,IF(AND(Data!$N$37=9,Data!J49&lt;&gt;""),Data!J49,IF(AND(Data!$N$37=10,Data!K49&lt;&gt;""),Data!K49,""))))))))))</f>
        <v>S</v>
      </c>
      <c r="D50" s="165"/>
    </row>
    <row r="51" spans="2:4" x14ac:dyDescent="0.15">
      <c r="B51" s="162" t="str">
        <f>IF(AND(Data!$N$30=1,Data!B50&lt;&gt;""),Data!B50,IF(AND(Data!$N$30=2,Data!C50&lt;&gt;""),Data!C50,IF(AND(Data!$N$30=3,Data!D50&lt;&gt;""),Data!D50,IF(AND(Data!$N$30=4,Data!E50&lt;&gt;""),Data!E50,IF(AND(Data!$N$30=5,Data!F50&lt;&gt;""),Data!F50,IF(AND(Data!$N$30=6,Data!G50&lt;&gt;""),Data!G50,IF(AND(Data!$N$30=7,Data!H50&lt;&gt;""),Data!H50,IF(AND(Data!$N$30=8,Data!I50&lt;&gt;""),Data!I50,IF(AND(Data!$N$30=9,Data!J50&lt;&gt;""),Data!J50,IF(AND(Data!$N$30=10,Data!K50&lt;&gt;""),Data!K50,""))))))))))</f>
        <v>BA</v>
      </c>
      <c r="C51" s="161" t="str">
        <f>IF(AND(Data!$N$37=1,Data!B50&lt;&gt;""),Data!B50,IF(AND(Data!$N$37=2,Data!C50&lt;&gt;""),Data!C50,IF(AND(Data!$N$37=3,Data!D50&lt;&gt;""),Data!D50,IF(AND(Data!$N$37=4,Data!E50&lt;&gt;""),Data!E50,IF(AND(Data!$N$37=5,Data!F50&lt;&gt;""),Data!F50,IF(AND(Data!$N$37=6,Data!G50&lt;&gt;""),Data!G50,IF(AND(Data!$N$37=7,Data!H50&lt;&gt;""),Data!H50,IF(AND(Data!$N$37=8,Data!I50&lt;&gt;""),Data!I50,IF(AND(Data!$N$37=9,Data!J50&lt;&gt;""),Data!J50,IF(AND(Data!$N$37=10,Data!K50&lt;&gt;""),Data!K50,""))))))))))</f>
        <v>S</v>
      </c>
      <c r="D51" s="165"/>
    </row>
    <row r="52" spans="2:4" x14ac:dyDescent="0.15">
      <c r="B52" s="162" t="str">
        <f>IF(AND(Data!$N$30=1,Data!B51&lt;&gt;""),Data!B51,IF(AND(Data!$N$30=2,Data!C51&lt;&gt;""),Data!C51,IF(AND(Data!$N$30=3,Data!D51&lt;&gt;""),Data!D51,IF(AND(Data!$N$30=4,Data!E51&lt;&gt;""),Data!E51,IF(AND(Data!$N$30=5,Data!F51&lt;&gt;""),Data!F51,IF(AND(Data!$N$30=6,Data!G51&lt;&gt;""),Data!G51,IF(AND(Data!$N$30=7,Data!H51&lt;&gt;""),Data!H51,IF(AND(Data!$N$30=8,Data!I51&lt;&gt;""),Data!I51,IF(AND(Data!$N$30=9,Data!J51&lt;&gt;""),Data!J51,IF(AND(Data!$N$30=10,Data!K51&lt;&gt;""),Data!K51,""))))))))))</f>
        <v>BA</v>
      </c>
      <c r="C52" s="161" t="str">
        <f>IF(AND(Data!$N$37=1,Data!B51&lt;&gt;""),Data!B51,IF(AND(Data!$N$37=2,Data!C51&lt;&gt;""),Data!C51,IF(AND(Data!$N$37=3,Data!D51&lt;&gt;""),Data!D51,IF(AND(Data!$N$37=4,Data!E51&lt;&gt;""),Data!E51,IF(AND(Data!$N$37=5,Data!F51&lt;&gt;""),Data!F51,IF(AND(Data!$N$37=6,Data!G51&lt;&gt;""),Data!G51,IF(AND(Data!$N$37=7,Data!H51&lt;&gt;""),Data!H51,IF(AND(Data!$N$37=8,Data!I51&lt;&gt;""),Data!I51,IF(AND(Data!$N$37=9,Data!J51&lt;&gt;""),Data!J51,IF(AND(Data!$N$37=10,Data!K51&lt;&gt;""),Data!K51,""))))))))))</f>
        <v>D</v>
      </c>
      <c r="D52" s="165"/>
    </row>
    <row r="53" spans="2:4" x14ac:dyDescent="0.15">
      <c r="B53" s="162" t="str">
        <f>IF(AND(Data!$N$30=1,Data!B52&lt;&gt;""),Data!B52,IF(AND(Data!$N$30=2,Data!C52&lt;&gt;""),Data!C52,IF(AND(Data!$N$30=3,Data!D52&lt;&gt;""),Data!D52,IF(AND(Data!$N$30=4,Data!E52&lt;&gt;""),Data!E52,IF(AND(Data!$N$30=5,Data!F52&lt;&gt;""),Data!F52,IF(AND(Data!$N$30=6,Data!G52&lt;&gt;""),Data!G52,IF(AND(Data!$N$30=7,Data!H52&lt;&gt;""),Data!H52,IF(AND(Data!$N$30=8,Data!I52&lt;&gt;""),Data!I52,IF(AND(Data!$N$30=9,Data!J52&lt;&gt;""),Data!J52,IF(AND(Data!$N$30=10,Data!K52&lt;&gt;""),Data!K52,""))))))))))</f>
        <v>D</v>
      </c>
      <c r="C53" s="161" t="str">
        <f>IF(AND(Data!$N$37=1,Data!B52&lt;&gt;""),Data!B52,IF(AND(Data!$N$37=2,Data!C52&lt;&gt;""),Data!C52,IF(AND(Data!$N$37=3,Data!D52&lt;&gt;""),Data!D52,IF(AND(Data!$N$37=4,Data!E52&lt;&gt;""),Data!E52,IF(AND(Data!$N$37=5,Data!F52&lt;&gt;""),Data!F52,IF(AND(Data!$N$37=6,Data!G52&lt;&gt;""),Data!G52,IF(AND(Data!$N$37=7,Data!H52&lt;&gt;""),Data!H52,IF(AND(Data!$N$37=8,Data!I52&lt;&gt;""),Data!I52,IF(AND(Data!$N$37=9,Data!J52&lt;&gt;""),Data!J52,IF(AND(Data!$N$37=10,Data!K52&lt;&gt;""),Data!K52,""))))))))))</f>
        <v>S</v>
      </c>
      <c r="D53" s="165"/>
    </row>
    <row r="54" spans="2:4" x14ac:dyDescent="0.15">
      <c r="B54" s="162" t="str">
        <f>IF(AND(Data!$N$30=1,Data!B53&lt;&gt;""),Data!B53,IF(AND(Data!$N$30=2,Data!C53&lt;&gt;""),Data!C53,IF(AND(Data!$N$30=3,Data!D53&lt;&gt;""),Data!D53,IF(AND(Data!$N$30=4,Data!E53&lt;&gt;""),Data!E53,IF(AND(Data!$N$30=5,Data!F53&lt;&gt;""),Data!F53,IF(AND(Data!$N$30=6,Data!G53&lt;&gt;""),Data!G53,IF(AND(Data!$N$30=7,Data!H53&lt;&gt;""),Data!H53,IF(AND(Data!$N$30=8,Data!I53&lt;&gt;""),Data!I53,IF(AND(Data!$N$30=9,Data!J53&lt;&gt;""),Data!J53,IF(AND(Data!$N$30=10,Data!K53&lt;&gt;""),Data!K53,""))))))))))</f>
        <v>D</v>
      </c>
      <c r="C54" s="161" t="str">
        <f>IF(AND(Data!$N$37=1,Data!B53&lt;&gt;""),Data!B53,IF(AND(Data!$N$37=2,Data!C53&lt;&gt;""),Data!C53,IF(AND(Data!$N$37=3,Data!D53&lt;&gt;""),Data!D53,IF(AND(Data!$N$37=4,Data!E53&lt;&gt;""),Data!E53,IF(AND(Data!$N$37=5,Data!F53&lt;&gt;""),Data!F53,IF(AND(Data!$N$37=6,Data!G53&lt;&gt;""),Data!G53,IF(AND(Data!$N$37=7,Data!H53&lt;&gt;""),Data!H53,IF(AND(Data!$N$37=8,Data!I53&lt;&gt;""),Data!I53,IF(AND(Data!$N$37=9,Data!J53&lt;&gt;""),Data!J53,IF(AND(Data!$N$37=10,Data!K53&lt;&gt;""),Data!K53,""))))))))))</f>
        <v>S</v>
      </c>
      <c r="D54" s="165"/>
    </row>
    <row r="55" spans="2:4" x14ac:dyDescent="0.15">
      <c r="B55" s="162" t="str">
        <f>IF(AND(Data!$N$30=1,Data!B54&lt;&gt;""),Data!B54,IF(AND(Data!$N$30=2,Data!C54&lt;&gt;""),Data!C54,IF(AND(Data!$N$30=3,Data!D54&lt;&gt;""),Data!D54,IF(AND(Data!$N$30=4,Data!E54&lt;&gt;""),Data!E54,IF(AND(Data!$N$30=5,Data!F54&lt;&gt;""),Data!F54,IF(AND(Data!$N$30=6,Data!G54&lt;&gt;""),Data!G54,IF(AND(Data!$N$30=7,Data!H54&lt;&gt;""),Data!H54,IF(AND(Data!$N$30=8,Data!I54&lt;&gt;""),Data!I54,IF(AND(Data!$N$30=9,Data!J54&lt;&gt;""),Data!J54,IF(AND(Data!$N$30=10,Data!K54&lt;&gt;""),Data!K54,""))))))))))</f>
        <v>M</v>
      </c>
      <c r="C55" s="161" t="str">
        <f>IF(AND(Data!$N$37=1,Data!B54&lt;&gt;""),Data!B54,IF(AND(Data!$N$37=2,Data!C54&lt;&gt;""),Data!C54,IF(AND(Data!$N$37=3,Data!D54&lt;&gt;""),Data!D54,IF(AND(Data!$N$37=4,Data!E54&lt;&gt;""),Data!E54,IF(AND(Data!$N$37=5,Data!F54&lt;&gt;""),Data!F54,IF(AND(Data!$N$37=6,Data!G54&lt;&gt;""),Data!G54,IF(AND(Data!$N$37=7,Data!H54&lt;&gt;""),Data!H54,IF(AND(Data!$N$37=8,Data!I54&lt;&gt;""),Data!I54,IF(AND(Data!$N$37=9,Data!J54&lt;&gt;""),Data!J54,IF(AND(Data!$N$37=10,Data!K54&lt;&gt;""),Data!K54,""))))))))))</f>
        <v>S</v>
      </c>
      <c r="D55" s="165"/>
    </row>
    <row r="56" spans="2:4" x14ac:dyDescent="0.15">
      <c r="B56" s="162" t="str">
        <f>IF(AND(Data!$N$30=1,Data!B55&lt;&gt;""),Data!B55,IF(AND(Data!$N$30=2,Data!C55&lt;&gt;""),Data!C55,IF(AND(Data!$N$30=3,Data!D55&lt;&gt;""),Data!D55,IF(AND(Data!$N$30=4,Data!E55&lt;&gt;""),Data!E55,IF(AND(Data!$N$30=5,Data!F55&lt;&gt;""),Data!F55,IF(AND(Data!$N$30=6,Data!G55&lt;&gt;""),Data!G55,IF(AND(Data!$N$30=7,Data!H55&lt;&gt;""),Data!H55,IF(AND(Data!$N$30=8,Data!I55&lt;&gt;""),Data!I55,IF(AND(Data!$N$30=9,Data!J55&lt;&gt;""),Data!J55,IF(AND(Data!$N$30=10,Data!K55&lt;&gt;""),Data!K55,""))))))))))</f>
        <v>BA</v>
      </c>
      <c r="C56" s="161" t="str">
        <f>IF(AND(Data!$N$37=1,Data!B55&lt;&gt;""),Data!B55,IF(AND(Data!$N$37=2,Data!C55&lt;&gt;""),Data!C55,IF(AND(Data!$N$37=3,Data!D55&lt;&gt;""),Data!D55,IF(AND(Data!$N$37=4,Data!E55&lt;&gt;""),Data!E55,IF(AND(Data!$N$37=5,Data!F55&lt;&gt;""),Data!F55,IF(AND(Data!$N$37=6,Data!G55&lt;&gt;""),Data!G55,IF(AND(Data!$N$37=7,Data!H55&lt;&gt;""),Data!H55,IF(AND(Data!$N$37=8,Data!I55&lt;&gt;""),Data!I55,IF(AND(Data!$N$37=9,Data!J55&lt;&gt;""),Data!J55,IF(AND(Data!$N$37=10,Data!K55&lt;&gt;""),Data!K55,""))))))))))</f>
        <v>S</v>
      </c>
      <c r="D56" s="165"/>
    </row>
    <row r="57" spans="2:4" x14ac:dyDescent="0.15">
      <c r="B57" s="162" t="str">
        <f>IF(AND(Data!$N$30=1,Data!B56&lt;&gt;""),Data!B56,IF(AND(Data!$N$30=2,Data!C56&lt;&gt;""),Data!C56,IF(AND(Data!$N$30=3,Data!D56&lt;&gt;""),Data!D56,IF(AND(Data!$N$30=4,Data!E56&lt;&gt;""),Data!E56,IF(AND(Data!$N$30=5,Data!F56&lt;&gt;""),Data!F56,IF(AND(Data!$N$30=6,Data!G56&lt;&gt;""),Data!G56,IF(AND(Data!$N$30=7,Data!H56&lt;&gt;""),Data!H56,IF(AND(Data!$N$30=8,Data!I56&lt;&gt;""),Data!I56,IF(AND(Data!$N$30=9,Data!J56&lt;&gt;""),Data!J56,IF(AND(Data!$N$30=10,Data!K56&lt;&gt;""),Data!K56,""))))))))))</f>
        <v>BA</v>
      </c>
      <c r="C57" s="161" t="str">
        <f>IF(AND(Data!$N$37=1,Data!B56&lt;&gt;""),Data!B56,IF(AND(Data!$N$37=2,Data!C56&lt;&gt;""),Data!C56,IF(AND(Data!$N$37=3,Data!D56&lt;&gt;""),Data!D56,IF(AND(Data!$N$37=4,Data!E56&lt;&gt;""),Data!E56,IF(AND(Data!$N$37=5,Data!F56&lt;&gt;""),Data!F56,IF(AND(Data!$N$37=6,Data!G56&lt;&gt;""),Data!G56,IF(AND(Data!$N$37=7,Data!H56&lt;&gt;""),Data!H56,IF(AND(Data!$N$37=8,Data!I56&lt;&gt;""),Data!I56,IF(AND(Data!$N$37=9,Data!J56&lt;&gt;""),Data!J56,IF(AND(Data!$N$37=10,Data!K56&lt;&gt;""),Data!K56,""))))))))))</f>
        <v>D</v>
      </c>
      <c r="D57" s="165"/>
    </row>
    <row r="58" spans="2:4" x14ac:dyDescent="0.15">
      <c r="B58" s="162" t="str">
        <f>IF(AND(Data!$N$30=1,Data!B57&lt;&gt;""),Data!B57,IF(AND(Data!$N$30=2,Data!C57&lt;&gt;""),Data!C57,IF(AND(Data!$N$30=3,Data!D57&lt;&gt;""),Data!D57,IF(AND(Data!$N$30=4,Data!E57&lt;&gt;""),Data!E57,IF(AND(Data!$N$30=5,Data!F57&lt;&gt;""),Data!F57,IF(AND(Data!$N$30=6,Data!G57&lt;&gt;""),Data!G57,IF(AND(Data!$N$30=7,Data!H57&lt;&gt;""),Data!H57,IF(AND(Data!$N$30=8,Data!I57&lt;&gt;""),Data!I57,IF(AND(Data!$N$30=9,Data!J57&lt;&gt;""),Data!J57,IF(AND(Data!$N$30=10,Data!K57&lt;&gt;""),Data!K57,""))))))))))</f>
        <v>BA</v>
      </c>
      <c r="C58" s="161" t="str">
        <f>IF(AND(Data!$N$37=1,Data!B57&lt;&gt;""),Data!B57,IF(AND(Data!$N$37=2,Data!C57&lt;&gt;""),Data!C57,IF(AND(Data!$N$37=3,Data!D57&lt;&gt;""),Data!D57,IF(AND(Data!$N$37=4,Data!E57&lt;&gt;""),Data!E57,IF(AND(Data!$N$37=5,Data!F57&lt;&gt;""),Data!F57,IF(AND(Data!$N$37=6,Data!G57&lt;&gt;""),Data!G57,IF(AND(Data!$N$37=7,Data!H57&lt;&gt;""),Data!H57,IF(AND(Data!$N$37=8,Data!I57&lt;&gt;""),Data!I57,IF(AND(Data!$N$37=9,Data!J57&lt;&gt;""),Data!J57,IF(AND(Data!$N$37=10,Data!K57&lt;&gt;""),Data!K57,""))))))))))</f>
        <v>M</v>
      </c>
      <c r="D58" s="165"/>
    </row>
    <row r="59" spans="2:4" x14ac:dyDescent="0.15">
      <c r="B59" s="162" t="str">
        <f>IF(AND(Data!$N$30=1,Data!B58&lt;&gt;""),Data!B58,IF(AND(Data!$N$30=2,Data!C58&lt;&gt;""),Data!C58,IF(AND(Data!$N$30=3,Data!D58&lt;&gt;""),Data!D58,IF(AND(Data!$N$30=4,Data!E58&lt;&gt;""),Data!E58,IF(AND(Data!$N$30=5,Data!F58&lt;&gt;""),Data!F58,IF(AND(Data!$N$30=6,Data!G58&lt;&gt;""),Data!G58,IF(AND(Data!$N$30=7,Data!H58&lt;&gt;""),Data!H58,IF(AND(Data!$N$30=8,Data!I58&lt;&gt;""),Data!I58,IF(AND(Data!$N$30=9,Data!J58&lt;&gt;""),Data!J58,IF(AND(Data!$N$30=10,Data!K58&lt;&gt;""),Data!K58,""))))))))))</f>
        <v>BA</v>
      </c>
      <c r="C59" s="161" t="str">
        <f>IF(AND(Data!$N$37=1,Data!B58&lt;&gt;""),Data!B58,IF(AND(Data!$N$37=2,Data!C58&lt;&gt;""),Data!C58,IF(AND(Data!$N$37=3,Data!D58&lt;&gt;""),Data!D58,IF(AND(Data!$N$37=4,Data!E58&lt;&gt;""),Data!E58,IF(AND(Data!$N$37=5,Data!F58&lt;&gt;""),Data!F58,IF(AND(Data!$N$37=6,Data!G58&lt;&gt;""),Data!G58,IF(AND(Data!$N$37=7,Data!H58&lt;&gt;""),Data!H58,IF(AND(Data!$N$37=8,Data!I58&lt;&gt;""),Data!I58,IF(AND(Data!$N$37=9,Data!J58&lt;&gt;""),Data!J58,IF(AND(Data!$N$37=10,Data!K58&lt;&gt;""),Data!K58,""))))))))))</f>
        <v>S</v>
      </c>
      <c r="D59" s="165"/>
    </row>
    <row r="60" spans="2:4" x14ac:dyDescent="0.15">
      <c r="B60" s="162" t="str">
        <f>IF(AND(Data!$N$30=1,Data!B59&lt;&gt;""),Data!B59,IF(AND(Data!$N$30=2,Data!C59&lt;&gt;""),Data!C59,IF(AND(Data!$N$30=3,Data!D59&lt;&gt;""),Data!D59,IF(AND(Data!$N$30=4,Data!E59&lt;&gt;""),Data!E59,IF(AND(Data!$N$30=5,Data!F59&lt;&gt;""),Data!F59,IF(AND(Data!$N$30=6,Data!G59&lt;&gt;""),Data!G59,IF(AND(Data!$N$30=7,Data!H59&lt;&gt;""),Data!H59,IF(AND(Data!$N$30=8,Data!I59&lt;&gt;""),Data!I59,IF(AND(Data!$N$30=9,Data!J59&lt;&gt;""),Data!J59,IF(AND(Data!$N$30=10,Data!K59&lt;&gt;""),Data!K59,""))))))))))</f>
        <v>M</v>
      </c>
      <c r="C60" s="161" t="str">
        <f>IF(AND(Data!$N$37=1,Data!B59&lt;&gt;""),Data!B59,IF(AND(Data!$N$37=2,Data!C59&lt;&gt;""),Data!C59,IF(AND(Data!$N$37=3,Data!D59&lt;&gt;""),Data!D59,IF(AND(Data!$N$37=4,Data!E59&lt;&gt;""),Data!E59,IF(AND(Data!$N$37=5,Data!F59&lt;&gt;""),Data!F59,IF(AND(Data!$N$37=6,Data!G59&lt;&gt;""),Data!G59,IF(AND(Data!$N$37=7,Data!H59&lt;&gt;""),Data!H59,IF(AND(Data!$N$37=8,Data!I59&lt;&gt;""),Data!I59,IF(AND(Data!$N$37=9,Data!J59&lt;&gt;""),Data!J59,IF(AND(Data!$N$37=10,Data!K59&lt;&gt;""),Data!K59,""))))))))))</f>
        <v>S</v>
      </c>
      <c r="D60" s="165"/>
    </row>
    <row r="61" spans="2:4" x14ac:dyDescent="0.15">
      <c r="B61" s="162" t="str">
        <f>IF(AND(Data!$N$30=1,Data!B60&lt;&gt;""),Data!B60,IF(AND(Data!$N$30=2,Data!C60&lt;&gt;""),Data!C60,IF(AND(Data!$N$30=3,Data!D60&lt;&gt;""),Data!D60,IF(AND(Data!$N$30=4,Data!E60&lt;&gt;""),Data!E60,IF(AND(Data!$N$30=5,Data!F60&lt;&gt;""),Data!F60,IF(AND(Data!$N$30=6,Data!G60&lt;&gt;""),Data!G60,IF(AND(Data!$N$30=7,Data!H60&lt;&gt;""),Data!H60,IF(AND(Data!$N$30=8,Data!I60&lt;&gt;""),Data!I60,IF(AND(Data!$N$30=9,Data!J60&lt;&gt;""),Data!J60,IF(AND(Data!$N$30=10,Data!K60&lt;&gt;""),Data!K60,""))))))))))</f>
        <v>BA</v>
      </c>
      <c r="C61" s="161" t="str">
        <f>IF(AND(Data!$N$37=1,Data!B60&lt;&gt;""),Data!B60,IF(AND(Data!$N$37=2,Data!C60&lt;&gt;""),Data!C60,IF(AND(Data!$N$37=3,Data!D60&lt;&gt;""),Data!D60,IF(AND(Data!$N$37=4,Data!E60&lt;&gt;""),Data!E60,IF(AND(Data!$N$37=5,Data!F60&lt;&gt;""),Data!F60,IF(AND(Data!$N$37=6,Data!G60&lt;&gt;""),Data!G60,IF(AND(Data!$N$37=7,Data!H60&lt;&gt;""),Data!H60,IF(AND(Data!$N$37=8,Data!I60&lt;&gt;""),Data!I60,IF(AND(Data!$N$37=9,Data!J60&lt;&gt;""),Data!J60,IF(AND(Data!$N$37=10,Data!K60&lt;&gt;""),Data!K60,""))))))))))</f>
        <v>M</v>
      </c>
      <c r="D61" s="165"/>
    </row>
    <row r="62" spans="2:4" x14ac:dyDescent="0.15">
      <c r="B62" s="162" t="str">
        <f>IF(AND(Data!$N$30=1,Data!B61&lt;&gt;""),Data!B61,IF(AND(Data!$N$30=2,Data!C61&lt;&gt;""),Data!C61,IF(AND(Data!$N$30=3,Data!D61&lt;&gt;""),Data!D61,IF(AND(Data!$N$30=4,Data!E61&lt;&gt;""),Data!E61,IF(AND(Data!$N$30=5,Data!F61&lt;&gt;""),Data!F61,IF(AND(Data!$N$30=6,Data!G61&lt;&gt;""),Data!G61,IF(AND(Data!$N$30=7,Data!H61&lt;&gt;""),Data!H61,IF(AND(Data!$N$30=8,Data!I61&lt;&gt;""),Data!I61,IF(AND(Data!$N$30=9,Data!J61&lt;&gt;""),Data!J61,IF(AND(Data!$N$30=10,Data!K61&lt;&gt;""),Data!K61,""))))))))))</f>
        <v>M</v>
      </c>
      <c r="C62" s="161" t="str">
        <f>IF(AND(Data!$N$37=1,Data!B61&lt;&gt;""),Data!B61,IF(AND(Data!$N$37=2,Data!C61&lt;&gt;""),Data!C61,IF(AND(Data!$N$37=3,Data!D61&lt;&gt;""),Data!D61,IF(AND(Data!$N$37=4,Data!E61&lt;&gt;""),Data!E61,IF(AND(Data!$N$37=5,Data!F61&lt;&gt;""),Data!F61,IF(AND(Data!$N$37=6,Data!G61&lt;&gt;""),Data!G61,IF(AND(Data!$N$37=7,Data!H61&lt;&gt;""),Data!H61,IF(AND(Data!$N$37=8,Data!I61&lt;&gt;""),Data!I61,IF(AND(Data!$N$37=9,Data!J61&lt;&gt;""),Data!J61,IF(AND(Data!$N$37=10,Data!K61&lt;&gt;""),Data!K61,""))))))))))</f>
        <v>D</v>
      </c>
      <c r="D62" s="165"/>
    </row>
    <row r="63" spans="2:4" x14ac:dyDescent="0.15">
      <c r="B63" s="162" t="str">
        <f>IF(AND(Data!$N$30=1,Data!B62&lt;&gt;""),Data!B62,IF(AND(Data!$N$30=2,Data!C62&lt;&gt;""),Data!C62,IF(AND(Data!$N$30=3,Data!D62&lt;&gt;""),Data!D62,IF(AND(Data!$N$30=4,Data!E62&lt;&gt;""),Data!E62,IF(AND(Data!$N$30=5,Data!F62&lt;&gt;""),Data!F62,IF(AND(Data!$N$30=6,Data!G62&lt;&gt;""),Data!G62,IF(AND(Data!$N$30=7,Data!H62&lt;&gt;""),Data!H62,IF(AND(Data!$N$30=8,Data!I62&lt;&gt;""),Data!I62,IF(AND(Data!$N$30=9,Data!J62&lt;&gt;""),Data!J62,IF(AND(Data!$N$30=10,Data!K62&lt;&gt;""),Data!K62,""))))))))))</f>
        <v>BA</v>
      </c>
      <c r="C63" s="161" t="str">
        <f>IF(AND(Data!$N$37=1,Data!B62&lt;&gt;""),Data!B62,IF(AND(Data!$N$37=2,Data!C62&lt;&gt;""),Data!C62,IF(AND(Data!$N$37=3,Data!D62&lt;&gt;""),Data!D62,IF(AND(Data!$N$37=4,Data!E62&lt;&gt;""),Data!E62,IF(AND(Data!$N$37=5,Data!F62&lt;&gt;""),Data!F62,IF(AND(Data!$N$37=6,Data!G62&lt;&gt;""),Data!G62,IF(AND(Data!$N$37=7,Data!H62&lt;&gt;""),Data!H62,IF(AND(Data!$N$37=8,Data!I62&lt;&gt;""),Data!I62,IF(AND(Data!$N$37=9,Data!J62&lt;&gt;""),Data!J62,IF(AND(Data!$N$37=10,Data!K62&lt;&gt;""),Data!K62,""))))))))))</f>
        <v>S</v>
      </c>
      <c r="D63" s="165"/>
    </row>
    <row r="64" spans="2:4" x14ac:dyDescent="0.15">
      <c r="B64" s="162" t="str">
        <f>IF(AND(Data!$N$30=1,Data!B63&lt;&gt;""),Data!B63,IF(AND(Data!$N$30=2,Data!C63&lt;&gt;""),Data!C63,IF(AND(Data!$N$30=3,Data!D63&lt;&gt;""),Data!D63,IF(AND(Data!$N$30=4,Data!E63&lt;&gt;""),Data!E63,IF(AND(Data!$N$30=5,Data!F63&lt;&gt;""),Data!F63,IF(AND(Data!$N$30=6,Data!G63&lt;&gt;""),Data!G63,IF(AND(Data!$N$30=7,Data!H63&lt;&gt;""),Data!H63,IF(AND(Data!$N$30=8,Data!I63&lt;&gt;""),Data!I63,IF(AND(Data!$N$30=9,Data!J63&lt;&gt;""),Data!J63,IF(AND(Data!$N$30=10,Data!K63&lt;&gt;""),Data!K63,""))))))))))</f>
        <v>BA</v>
      </c>
      <c r="C64" s="161" t="str">
        <f>IF(AND(Data!$N$37=1,Data!B63&lt;&gt;""),Data!B63,IF(AND(Data!$N$37=2,Data!C63&lt;&gt;""),Data!C63,IF(AND(Data!$N$37=3,Data!D63&lt;&gt;""),Data!D63,IF(AND(Data!$N$37=4,Data!E63&lt;&gt;""),Data!E63,IF(AND(Data!$N$37=5,Data!F63&lt;&gt;""),Data!F63,IF(AND(Data!$N$37=6,Data!G63&lt;&gt;""),Data!G63,IF(AND(Data!$N$37=7,Data!H63&lt;&gt;""),Data!H63,IF(AND(Data!$N$37=8,Data!I63&lt;&gt;""),Data!I63,IF(AND(Data!$N$37=9,Data!J63&lt;&gt;""),Data!J63,IF(AND(Data!$N$37=10,Data!K63&lt;&gt;""),Data!K63,""))))))))))</f>
        <v>M</v>
      </c>
      <c r="D64" s="165"/>
    </row>
    <row r="65" spans="2:4" x14ac:dyDescent="0.15">
      <c r="B65" s="162" t="str">
        <f>IF(AND(Data!$N$30=1,Data!B64&lt;&gt;""),Data!B64,IF(AND(Data!$N$30=2,Data!C64&lt;&gt;""),Data!C64,IF(AND(Data!$N$30=3,Data!D64&lt;&gt;""),Data!D64,IF(AND(Data!$N$30=4,Data!E64&lt;&gt;""),Data!E64,IF(AND(Data!$N$30=5,Data!F64&lt;&gt;""),Data!F64,IF(AND(Data!$N$30=6,Data!G64&lt;&gt;""),Data!G64,IF(AND(Data!$N$30=7,Data!H64&lt;&gt;""),Data!H64,IF(AND(Data!$N$30=8,Data!I64&lt;&gt;""),Data!I64,IF(AND(Data!$N$30=9,Data!J64&lt;&gt;""),Data!J64,IF(AND(Data!$N$30=10,Data!K64&lt;&gt;""),Data!K64,""))))))))))</f>
        <v>BA</v>
      </c>
      <c r="C65" s="161" t="str">
        <f>IF(AND(Data!$N$37=1,Data!B64&lt;&gt;""),Data!B64,IF(AND(Data!$N$37=2,Data!C64&lt;&gt;""),Data!C64,IF(AND(Data!$N$37=3,Data!D64&lt;&gt;""),Data!D64,IF(AND(Data!$N$37=4,Data!E64&lt;&gt;""),Data!E64,IF(AND(Data!$N$37=5,Data!F64&lt;&gt;""),Data!F64,IF(AND(Data!$N$37=6,Data!G64&lt;&gt;""),Data!G64,IF(AND(Data!$N$37=7,Data!H64&lt;&gt;""),Data!H64,IF(AND(Data!$N$37=8,Data!I64&lt;&gt;""),Data!I64,IF(AND(Data!$N$37=9,Data!J64&lt;&gt;""),Data!J64,IF(AND(Data!$N$37=10,Data!K64&lt;&gt;""),Data!K64,""))))))))))</f>
        <v>M</v>
      </c>
      <c r="D65" s="165"/>
    </row>
    <row r="66" spans="2:4" x14ac:dyDescent="0.15">
      <c r="B66" s="162" t="str">
        <f>IF(AND(Data!$N$30=1,Data!B65&lt;&gt;""),Data!B65,IF(AND(Data!$N$30=2,Data!C65&lt;&gt;""),Data!C65,IF(AND(Data!$N$30=3,Data!D65&lt;&gt;""),Data!D65,IF(AND(Data!$N$30=4,Data!E65&lt;&gt;""),Data!E65,IF(AND(Data!$N$30=5,Data!F65&lt;&gt;""),Data!F65,IF(AND(Data!$N$30=6,Data!G65&lt;&gt;""),Data!G65,IF(AND(Data!$N$30=7,Data!H65&lt;&gt;""),Data!H65,IF(AND(Data!$N$30=8,Data!I65&lt;&gt;""),Data!I65,IF(AND(Data!$N$30=9,Data!J65&lt;&gt;""),Data!J65,IF(AND(Data!$N$30=10,Data!K65&lt;&gt;""),Data!K65,""))))))))))</f>
        <v>BA</v>
      </c>
      <c r="C66" s="161" t="str">
        <f>IF(AND(Data!$N$37=1,Data!B65&lt;&gt;""),Data!B65,IF(AND(Data!$N$37=2,Data!C65&lt;&gt;""),Data!C65,IF(AND(Data!$N$37=3,Data!D65&lt;&gt;""),Data!D65,IF(AND(Data!$N$37=4,Data!E65&lt;&gt;""),Data!E65,IF(AND(Data!$N$37=5,Data!F65&lt;&gt;""),Data!F65,IF(AND(Data!$N$37=6,Data!G65&lt;&gt;""),Data!G65,IF(AND(Data!$N$37=7,Data!H65&lt;&gt;""),Data!H65,IF(AND(Data!$N$37=8,Data!I65&lt;&gt;""),Data!I65,IF(AND(Data!$N$37=9,Data!J65&lt;&gt;""),Data!J65,IF(AND(Data!$N$37=10,Data!K65&lt;&gt;""),Data!K65,""))))))))))</f>
        <v>M</v>
      </c>
      <c r="D66" s="165"/>
    </row>
    <row r="67" spans="2:4" x14ac:dyDescent="0.15">
      <c r="B67" s="162" t="str">
        <f>IF(AND(Data!$N$30=1,Data!B66&lt;&gt;""),Data!B66,IF(AND(Data!$N$30=2,Data!C66&lt;&gt;""),Data!C66,IF(AND(Data!$N$30=3,Data!D66&lt;&gt;""),Data!D66,IF(AND(Data!$N$30=4,Data!E66&lt;&gt;""),Data!E66,IF(AND(Data!$N$30=5,Data!F66&lt;&gt;""),Data!F66,IF(AND(Data!$N$30=6,Data!G66&lt;&gt;""),Data!G66,IF(AND(Data!$N$30=7,Data!H66&lt;&gt;""),Data!H66,IF(AND(Data!$N$30=8,Data!I66&lt;&gt;""),Data!I66,IF(AND(Data!$N$30=9,Data!J66&lt;&gt;""),Data!J66,IF(AND(Data!$N$30=10,Data!K66&lt;&gt;""),Data!K66,""))))))))))</f>
        <v>BA</v>
      </c>
      <c r="C67" s="161" t="str">
        <f>IF(AND(Data!$N$37=1,Data!B66&lt;&gt;""),Data!B66,IF(AND(Data!$N$37=2,Data!C66&lt;&gt;""),Data!C66,IF(AND(Data!$N$37=3,Data!D66&lt;&gt;""),Data!D66,IF(AND(Data!$N$37=4,Data!E66&lt;&gt;""),Data!E66,IF(AND(Data!$N$37=5,Data!F66&lt;&gt;""),Data!F66,IF(AND(Data!$N$37=6,Data!G66&lt;&gt;""),Data!G66,IF(AND(Data!$N$37=7,Data!H66&lt;&gt;""),Data!H66,IF(AND(Data!$N$37=8,Data!I66&lt;&gt;""),Data!I66,IF(AND(Data!$N$37=9,Data!J66&lt;&gt;""),Data!J66,IF(AND(Data!$N$37=10,Data!K66&lt;&gt;""),Data!K66,""))))))))))</f>
        <v>M</v>
      </c>
      <c r="D67" s="165"/>
    </row>
    <row r="68" spans="2:4" x14ac:dyDescent="0.15">
      <c r="B68" s="162" t="str">
        <f>IF(AND(Data!$N$30=1,Data!B67&lt;&gt;""),Data!B67,IF(AND(Data!$N$30=2,Data!C67&lt;&gt;""),Data!C67,IF(AND(Data!$N$30=3,Data!D67&lt;&gt;""),Data!D67,IF(AND(Data!$N$30=4,Data!E67&lt;&gt;""),Data!E67,IF(AND(Data!$N$30=5,Data!F67&lt;&gt;""),Data!F67,IF(AND(Data!$N$30=6,Data!G67&lt;&gt;""),Data!G67,IF(AND(Data!$N$30=7,Data!H67&lt;&gt;""),Data!H67,IF(AND(Data!$N$30=8,Data!I67&lt;&gt;""),Data!I67,IF(AND(Data!$N$30=9,Data!J67&lt;&gt;""),Data!J67,IF(AND(Data!$N$30=10,Data!K67&lt;&gt;""),Data!K67,""))))))))))</f>
        <v>M</v>
      </c>
      <c r="C68" s="161" t="str">
        <f>IF(AND(Data!$N$37=1,Data!B67&lt;&gt;""),Data!B67,IF(AND(Data!$N$37=2,Data!C67&lt;&gt;""),Data!C67,IF(AND(Data!$N$37=3,Data!D67&lt;&gt;""),Data!D67,IF(AND(Data!$N$37=4,Data!E67&lt;&gt;""),Data!E67,IF(AND(Data!$N$37=5,Data!F67&lt;&gt;""),Data!F67,IF(AND(Data!$N$37=6,Data!G67&lt;&gt;""),Data!G67,IF(AND(Data!$N$37=7,Data!H67&lt;&gt;""),Data!H67,IF(AND(Data!$N$37=8,Data!I67&lt;&gt;""),Data!I67,IF(AND(Data!$N$37=9,Data!J67&lt;&gt;""),Data!J67,IF(AND(Data!$N$37=10,Data!K67&lt;&gt;""),Data!K67,""))))))))))</f>
        <v>D</v>
      </c>
      <c r="D68" s="165"/>
    </row>
    <row r="69" spans="2:4" x14ac:dyDescent="0.15">
      <c r="B69" s="162" t="str">
        <f>IF(AND(Data!$N$30=1,Data!B68&lt;&gt;""),Data!B68,IF(AND(Data!$N$30=2,Data!C68&lt;&gt;""),Data!C68,IF(AND(Data!$N$30=3,Data!D68&lt;&gt;""),Data!D68,IF(AND(Data!$N$30=4,Data!E68&lt;&gt;""),Data!E68,IF(AND(Data!$N$30=5,Data!F68&lt;&gt;""),Data!F68,IF(AND(Data!$N$30=6,Data!G68&lt;&gt;""),Data!G68,IF(AND(Data!$N$30=7,Data!H68&lt;&gt;""),Data!H68,IF(AND(Data!$N$30=8,Data!I68&lt;&gt;""),Data!I68,IF(AND(Data!$N$30=9,Data!J68&lt;&gt;""),Data!J68,IF(AND(Data!$N$30=10,Data!K68&lt;&gt;""),Data!K68,""))))))))))</f>
        <v>BA</v>
      </c>
      <c r="C69" s="161" t="str">
        <f>IF(AND(Data!$N$37=1,Data!B68&lt;&gt;""),Data!B68,IF(AND(Data!$N$37=2,Data!C68&lt;&gt;""),Data!C68,IF(AND(Data!$N$37=3,Data!D68&lt;&gt;""),Data!D68,IF(AND(Data!$N$37=4,Data!E68&lt;&gt;""),Data!E68,IF(AND(Data!$N$37=5,Data!F68&lt;&gt;""),Data!F68,IF(AND(Data!$N$37=6,Data!G68&lt;&gt;""),Data!G68,IF(AND(Data!$N$37=7,Data!H68&lt;&gt;""),Data!H68,IF(AND(Data!$N$37=8,Data!I68&lt;&gt;""),Data!I68,IF(AND(Data!$N$37=9,Data!J68&lt;&gt;""),Data!J68,IF(AND(Data!$N$37=10,Data!K68&lt;&gt;""),Data!K68,""))))))))))</f>
        <v>S</v>
      </c>
      <c r="D69" s="165"/>
    </row>
    <row r="70" spans="2:4" x14ac:dyDescent="0.15">
      <c r="B70" s="162" t="str">
        <f>IF(AND(Data!$N$30=1,Data!B69&lt;&gt;""),Data!B69,IF(AND(Data!$N$30=2,Data!C69&lt;&gt;""),Data!C69,IF(AND(Data!$N$30=3,Data!D69&lt;&gt;""),Data!D69,IF(AND(Data!$N$30=4,Data!E69&lt;&gt;""),Data!E69,IF(AND(Data!$N$30=5,Data!F69&lt;&gt;""),Data!F69,IF(AND(Data!$N$30=6,Data!G69&lt;&gt;""),Data!G69,IF(AND(Data!$N$30=7,Data!H69&lt;&gt;""),Data!H69,IF(AND(Data!$N$30=8,Data!I69&lt;&gt;""),Data!I69,IF(AND(Data!$N$30=9,Data!J69&lt;&gt;""),Data!J69,IF(AND(Data!$N$30=10,Data!K69&lt;&gt;""),Data!K69,""))))))))))</f>
        <v>BA</v>
      </c>
      <c r="C70" s="161" t="str">
        <f>IF(AND(Data!$N$37=1,Data!B69&lt;&gt;""),Data!B69,IF(AND(Data!$N$37=2,Data!C69&lt;&gt;""),Data!C69,IF(AND(Data!$N$37=3,Data!D69&lt;&gt;""),Data!D69,IF(AND(Data!$N$37=4,Data!E69&lt;&gt;""),Data!E69,IF(AND(Data!$N$37=5,Data!F69&lt;&gt;""),Data!F69,IF(AND(Data!$N$37=6,Data!G69&lt;&gt;""),Data!G69,IF(AND(Data!$N$37=7,Data!H69&lt;&gt;""),Data!H69,IF(AND(Data!$N$37=8,Data!I69&lt;&gt;""),Data!I69,IF(AND(Data!$N$37=9,Data!J69&lt;&gt;""),Data!J69,IF(AND(Data!$N$37=10,Data!K69&lt;&gt;""),Data!K69,""))))))))))</f>
        <v>M</v>
      </c>
      <c r="D70" s="165"/>
    </row>
    <row r="71" spans="2:4" x14ac:dyDescent="0.15">
      <c r="B71" s="162" t="str">
        <f>IF(AND(Data!$N$30=1,Data!B70&lt;&gt;""),Data!B70,IF(AND(Data!$N$30=2,Data!C70&lt;&gt;""),Data!C70,IF(AND(Data!$N$30=3,Data!D70&lt;&gt;""),Data!D70,IF(AND(Data!$N$30=4,Data!E70&lt;&gt;""),Data!E70,IF(AND(Data!$N$30=5,Data!F70&lt;&gt;""),Data!F70,IF(AND(Data!$N$30=6,Data!G70&lt;&gt;""),Data!G70,IF(AND(Data!$N$30=7,Data!H70&lt;&gt;""),Data!H70,IF(AND(Data!$N$30=8,Data!I70&lt;&gt;""),Data!I70,IF(AND(Data!$N$30=9,Data!J70&lt;&gt;""),Data!J70,IF(AND(Data!$N$30=10,Data!K70&lt;&gt;""),Data!K70,""))))))))))</f>
        <v>D</v>
      </c>
      <c r="C71" s="161" t="str">
        <f>IF(AND(Data!$N$37=1,Data!B70&lt;&gt;""),Data!B70,IF(AND(Data!$N$37=2,Data!C70&lt;&gt;""),Data!C70,IF(AND(Data!$N$37=3,Data!D70&lt;&gt;""),Data!D70,IF(AND(Data!$N$37=4,Data!E70&lt;&gt;""),Data!E70,IF(AND(Data!$N$37=5,Data!F70&lt;&gt;""),Data!F70,IF(AND(Data!$N$37=6,Data!G70&lt;&gt;""),Data!G70,IF(AND(Data!$N$37=7,Data!H70&lt;&gt;""),Data!H70,IF(AND(Data!$N$37=8,Data!I70&lt;&gt;""),Data!I70,IF(AND(Data!$N$37=9,Data!J70&lt;&gt;""),Data!J70,IF(AND(Data!$N$37=10,Data!K70&lt;&gt;""),Data!K70,""))))))))))</f>
        <v>M</v>
      </c>
      <c r="D71" s="165"/>
    </row>
    <row r="72" spans="2:4" x14ac:dyDescent="0.15">
      <c r="B72" s="162" t="str">
        <f>IF(AND(Data!$N$30=1,Data!B71&lt;&gt;""),Data!B71,IF(AND(Data!$N$30=2,Data!C71&lt;&gt;""),Data!C71,IF(AND(Data!$N$30=3,Data!D71&lt;&gt;""),Data!D71,IF(AND(Data!$N$30=4,Data!E71&lt;&gt;""),Data!E71,IF(AND(Data!$N$30=5,Data!F71&lt;&gt;""),Data!F71,IF(AND(Data!$N$30=6,Data!G71&lt;&gt;""),Data!G71,IF(AND(Data!$N$30=7,Data!H71&lt;&gt;""),Data!H71,IF(AND(Data!$N$30=8,Data!I71&lt;&gt;""),Data!I71,IF(AND(Data!$N$30=9,Data!J71&lt;&gt;""),Data!J71,IF(AND(Data!$N$30=10,Data!K71&lt;&gt;""),Data!K71,""))))))))))</f>
        <v>D</v>
      </c>
      <c r="C72" s="161" t="str">
        <f>IF(AND(Data!$N$37=1,Data!B71&lt;&gt;""),Data!B71,IF(AND(Data!$N$37=2,Data!C71&lt;&gt;""),Data!C71,IF(AND(Data!$N$37=3,Data!D71&lt;&gt;""),Data!D71,IF(AND(Data!$N$37=4,Data!E71&lt;&gt;""),Data!E71,IF(AND(Data!$N$37=5,Data!F71&lt;&gt;""),Data!F71,IF(AND(Data!$N$37=6,Data!G71&lt;&gt;""),Data!G71,IF(AND(Data!$N$37=7,Data!H71&lt;&gt;""),Data!H71,IF(AND(Data!$N$37=8,Data!I71&lt;&gt;""),Data!I71,IF(AND(Data!$N$37=9,Data!J71&lt;&gt;""),Data!J71,IF(AND(Data!$N$37=10,Data!K71&lt;&gt;""),Data!K71,""))))))))))</f>
        <v>S</v>
      </c>
      <c r="D72" s="165"/>
    </row>
    <row r="73" spans="2:4" x14ac:dyDescent="0.15">
      <c r="B73" s="162" t="str">
        <f>IF(AND(Data!$N$30=1,Data!B72&lt;&gt;""),Data!B72,IF(AND(Data!$N$30=2,Data!C72&lt;&gt;""),Data!C72,IF(AND(Data!$N$30=3,Data!D72&lt;&gt;""),Data!D72,IF(AND(Data!$N$30=4,Data!E72&lt;&gt;""),Data!E72,IF(AND(Data!$N$30=5,Data!F72&lt;&gt;""),Data!F72,IF(AND(Data!$N$30=6,Data!G72&lt;&gt;""),Data!G72,IF(AND(Data!$N$30=7,Data!H72&lt;&gt;""),Data!H72,IF(AND(Data!$N$30=8,Data!I72&lt;&gt;""),Data!I72,IF(AND(Data!$N$30=9,Data!J72&lt;&gt;""),Data!J72,IF(AND(Data!$N$30=10,Data!K72&lt;&gt;""),Data!K72,""))))))))))</f>
        <v>M</v>
      </c>
      <c r="C73" s="161" t="str">
        <f>IF(AND(Data!$N$37=1,Data!B72&lt;&gt;""),Data!B72,IF(AND(Data!$N$37=2,Data!C72&lt;&gt;""),Data!C72,IF(AND(Data!$N$37=3,Data!D72&lt;&gt;""),Data!D72,IF(AND(Data!$N$37=4,Data!E72&lt;&gt;""),Data!E72,IF(AND(Data!$N$37=5,Data!F72&lt;&gt;""),Data!F72,IF(AND(Data!$N$37=6,Data!G72&lt;&gt;""),Data!G72,IF(AND(Data!$N$37=7,Data!H72&lt;&gt;""),Data!H72,IF(AND(Data!$N$37=8,Data!I72&lt;&gt;""),Data!I72,IF(AND(Data!$N$37=9,Data!J72&lt;&gt;""),Data!J72,IF(AND(Data!$N$37=10,Data!K72&lt;&gt;""),Data!K72,""))))))))))</f>
        <v>M</v>
      </c>
      <c r="D73" s="165"/>
    </row>
    <row r="74" spans="2:4" x14ac:dyDescent="0.15">
      <c r="B74" s="162" t="str">
        <f>IF(AND(Data!$N$30=1,Data!B73&lt;&gt;""),Data!B73,IF(AND(Data!$N$30=2,Data!C73&lt;&gt;""),Data!C73,IF(AND(Data!$N$30=3,Data!D73&lt;&gt;""),Data!D73,IF(AND(Data!$N$30=4,Data!E73&lt;&gt;""),Data!E73,IF(AND(Data!$N$30=5,Data!F73&lt;&gt;""),Data!F73,IF(AND(Data!$N$30=6,Data!G73&lt;&gt;""),Data!G73,IF(AND(Data!$N$30=7,Data!H73&lt;&gt;""),Data!H73,IF(AND(Data!$N$30=8,Data!I73&lt;&gt;""),Data!I73,IF(AND(Data!$N$30=9,Data!J73&lt;&gt;""),Data!J73,IF(AND(Data!$N$30=10,Data!K73&lt;&gt;""),Data!K73,""))))))))))</f>
        <v>BA</v>
      </c>
      <c r="C74" s="161" t="str">
        <f>IF(AND(Data!$N$37=1,Data!B73&lt;&gt;""),Data!B73,IF(AND(Data!$N$37=2,Data!C73&lt;&gt;""),Data!C73,IF(AND(Data!$N$37=3,Data!D73&lt;&gt;""),Data!D73,IF(AND(Data!$N$37=4,Data!E73&lt;&gt;""),Data!E73,IF(AND(Data!$N$37=5,Data!F73&lt;&gt;""),Data!F73,IF(AND(Data!$N$37=6,Data!G73&lt;&gt;""),Data!G73,IF(AND(Data!$N$37=7,Data!H73&lt;&gt;""),Data!H73,IF(AND(Data!$N$37=8,Data!I73&lt;&gt;""),Data!I73,IF(AND(Data!$N$37=9,Data!J73&lt;&gt;""),Data!J73,IF(AND(Data!$N$37=10,Data!K73&lt;&gt;""),Data!K73,""))))))))))</f>
        <v>M</v>
      </c>
      <c r="D74" s="165"/>
    </row>
    <row r="75" spans="2:4" x14ac:dyDescent="0.15">
      <c r="B75" s="162" t="str">
        <f>IF(AND(Data!$N$30=1,Data!B74&lt;&gt;""),Data!B74,IF(AND(Data!$N$30=2,Data!C74&lt;&gt;""),Data!C74,IF(AND(Data!$N$30=3,Data!D74&lt;&gt;""),Data!D74,IF(AND(Data!$N$30=4,Data!E74&lt;&gt;""),Data!E74,IF(AND(Data!$N$30=5,Data!F74&lt;&gt;""),Data!F74,IF(AND(Data!$N$30=6,Data!G74&lt;&gt;""),Data!G74,IF(AND(Data!$N$30=7,Data!H74&lt;&gt;""),Data!H74,IF(AND(Data!$N$30=8,Data!I74&lt;&gt;""),Data!I74,IF(AND(Data!$N$30=9,Data!J74&lt;&gt;""),Data!J74,IF(AND(Data!$N$30=10,Data!K74&lt;&gt;""),Data!K74,""))))))))))</f>
        <v>BA</v>
      </c>
      <c r="C75" s="161" t="str">
        <f>IF(AND(Data!$N$37=1,Data!B74&lt;&gt;""),Data!B74,IF(AND(Data!$N$37=2,Data!C74&lt;&gt;""),Data!C74,IF(AND(Data!$N$37=3,Data!D74&lt;&gt;""),Data!D74,IF(AND(Data!$N$37=4,Data!E74&lt;&gt;""),Data!E74,IF(AND(Data!$N$37=5,Data!F74&lt;&gt;""),Data!F74,IF(AND(Data!$N$37=6,Data!G74&lt;&gt;""),Data!G74,IF(AND(Data!$N$37=7,Data!H74&lt;&gt;""),Data!H74,IF(AND(Data!$N$37=8,Data!I74&lt;&gt;""),Data!I74,IF(AND(Data!$N$37=9,Data!J74&lt;&gt;""),Data!J74,IF(AND(Data!$N$37=10,Data!K74&lt;&gt;""),Data!K74,""))))))))))</f>
        <v>M</v>
      </c>
      <c r="D75" s="165"/>
    </row>
    <row r="76" spans="2:4" x14ac:dyDescent="0.15">
      <c r="B76" s="162" t="str">
        <f>IF(AND(Data!$N$30=1,Data!B75&lt;&gt;""),Data!B75,IF(AND(Data!$N$30=2,Data!C75&lt;&gt;""),Data!C75,IF(AND(Data!$N$30=3,Data!D75&lt;&gt;""),Data!D75,IF(AND(Data!$N$30=4,Data!E75&lt;&gt;""),Data!E75,IF(AND(Data!$N$30=5,Data!F75&lt;&gt;""),Data!F75,IF(AND(Data!$N$30=6,Data!G75&lt;&gt;""),Data!G75,IF(AND(Data!$N$30=7,Data!H75&lt;&gt;""),Data!H75,IF(AND(Data!$N$30=8,Data!I75&lt;&gt;""),Data!I75,IF(AND(Data!$N$30=9,Data!J75&lt;&gt;""),Data!J75,IF(AND(Data!$N$30=10,Data!K75&lt;&gt;""),Data!K75,""))))))))))</f>
        <v>BA</v>
      </c>
      <c r="C76" s="161" t="str">
        <f>IF(AND(Data!$N$37=1,Data!B75&lt;&gt;""),Data!B75,IF(AND(Data!$N$37=2,Data!C75&lt;&gt;""),Data!C75,IF(AND(Data!$N$37=3,Data!D75&lt;&gt;""),Data!D75,IF(AND(Data!$N$37=4,Data!E75&lt;&gt;""),Data!E75,IF(AND(Data!$N$37=5,Data!F75&lt;&gt;""),Data!F75,IF(AND(Data!$N$37=6,Data!G75&lt;&gt;""),Data!G75,IF(AND(Data!$N$37=7,Data!H75&lt;&gt;""),Data!H75,IF(AND(Data!$N$37=8,Data!I75&lt;&gt;""),Data!I75,IF(AND(Data!$N$37=9,Data!J75&lt;&gt;""),Data!J75,IF(AND(Data!$N$37=10,Data!K75&lt;&gt;""),Data!K75,""))))))))))</f>
        <v>D</v>
      </c>
      <c r="D76" s="165"/>
    </row>
    <row r="77" spans="2:4" x14ac:dyDescent="0.15">
      <c r="B77" s="162" t="str">
        <f>IF(AND(Data!$N$30=1,Data!B76&lt;&gt;""),Data!B76,IF(AND(Data!$N$30=2,Data!C76&lt;&gt;""),Data!C76,IF(AND(Data!$N$30=3,Data!D76&lt;&gt;""),Data!D76,IF(AND(Data!$N$30=4,Data!E76&lt;&gt;""),Data!E76,IF(AND(Data!$N$30=5,Data!F76&lt;&gt;""),Data!F76,IF(AND(Data!$N$30=6,Data!G76&lt;&gt;""),Data!G76,IF(AND(Data!$N$30=7,Data!H76&lt;&gt;""),Data!H76,IF(AND(Data!$N$30=8,Data!I76&lt;&gt;""),Data!I76,IF(AND(Data!$N$30=9,Data!J76&lt;&gt;""),Data!J76,IF(AND(Data!$N$30=10,Data!K76&lt;&gt;""),Data!K76,""))))))))))</f>
        <v>BA</v>
      </c>
      <c r="C77" s="161" t="str">
        <f>IF(AND(Data!$N$37=1,Data!B76&lt;&gt;""),Data!B76,IF(AND(Data!$N$37=2,Data!C76&lt;&gt;""),Data!C76,IF(AND(Data!$N$37=3,Data!D76&lt;&gt;""),Data!D76,IF(AND(Data!$N$37=4,Data!E76&lt;&gt;""),Data!E76,IF(AND(Data!$N$37=5,Data!F76&lt;&gt;""),Data!F76,IF(AND(Data!$N$37=6,Data!G76&lt;&gt;""),Data!G76,IF(AND(Data!$N$37=7,Data!H76&lt;&gt;""),Data!H76,IF(AND(Data!$N$37=8,Data!I76&lt;&gt;""),Data!I76,IF(AND(Data!$N$37=9,Data!J76&lt;&gt;""),Data!J76,IF(AND(Data!$N$37=10,Data!K76&lt;&gt;""),Data!K76,""))))))))))</f>
        <v>D</v>
      </c>
      <c r="D77" s="165"/>
    </row>
    <row r="78" spans="2:4" x14ac:dyDescent="0.15">
      <c r="B78" s="162" t="str">
        <f>IF(AND(Data!$N$30=1,Data!B77&lt;&gt;""),Data!B77,IF(AND(Data!$N$30=2,Data!C77&lt;&gt;""),Data!C77,IF(AND(Data!$N$30=3,Data!D77&lt;&gt;""),Data!D77,IF(AND(Data!$N$30=4,Data!E77&lt;&gt;""),Data!E77,IF(AND(Data!$N$30=5,Data!F77&lt;&gt;""),Data!F77,IF(AND(Data!$N$30=6,Data!G77&lt;&gt;""),Data!G77,IF(AND(Data!$N$30=7,Data!H77&lt;&gt;""),Data!H77,IF(AND(Data!$N$30=8,Data!I77&lt;&gt;""),Data!I77,IF(AND(Data!$N$30=9,Data!J77&lt;&gt;""),Data!J77,IF(AND(Data!$N$30=10,Data!K77&lt;&gt;""),Data!K77,""))))))))))</f>
        <v>BA</v>
      </c>
      <c r="C78" s="161" t="str">
        <f>IF(AND(Data!$N$37=1,Data!B77&lt;&gt;""),Data!B77,IF(AND(Data!$N$37=2,Data!C77&lt;&gt;""),Data!C77,IF(AND(Data!$N$37=3,Data!D77&lt;&gt;""),Data!D77,IF(AND(Data!$N$37=4,Data!E77&lt;&gt;""),Data!E77,IF(AND(Data!$N$37=5,Data!F77&lt;&gt;""),Data!F77,IF(AND(Data!$N$37=6,Data!G77&lt;&gt;""),Data!G77,IF(AND(Data!$N$37=7,Data!H77&lt;&gt;""),Data!H77,IF(AND(Data!$N$37=8,Data!I77&lt;&gt;""),Data!I77,IF(AND(Data!$N$37=9,Data!J77&lt;&gt;""),Data!J77,IF(AND(Data!$N$37=10,Data!K77&lt;&gt;""),Data!K77,""))))))))))</f>
        <v>M</v>
      </c>
      <c r="D78" s="165"/>
    </row>
    <row r="79" spans="2:4" x14ac:dyDescent="0.15">
      <c r="B79" s="162" t="str">
        <f>IF(AND(Data!$N$30=1,Data!B78&lt;&gt;""),Data!B78,IF(AND(Data!$N$30=2,Data!C78&lt;&gt;""),Data!C78,IF(AND(Data!$N$30=3,Data!D78&lt;&gt;""),Data!D78,IF(AND(Data!$N$30=4,Data!E78&lt;&gt;""),Data!E78,IF(AND(Data!$N$30=5,Data!F78&lt;&gt;""),Data!F78,IF(AND(Data!$N$30=6,Data!G78&lt;&gt;""),Data!G78,IF(AND(Data!$N$30=7,Data!H78&lt;&gt;""),Data!H78,IF(AND(Data!$N$30=8,Data!I78&lt;&gt;""),Data!I78,IF(AND(Data!$N$30=9,Data!J78&lt;&gt;""),Data!J78,IF(AND(Data!$N$30=10,Data!K78&lt;&gt;""),Data!K78,""))))))))))</f>
        <v>D</v>
      </c>
      <c r="C79" s="161" t="str">
        <f>IF(AND(Data!$N$37=1,Data!B78&lt;&gt;""),Data!B78,IF(AND(Data!$N$37=2,Data!C78&lt;&gt;""),Data!C78,IF(AND(Data!$N$37=3,Data!D78&lt;&gt;""),Data!D78,IF(AND(Data!$N$37=4,Data!E78&lt;&gt;""),Data!E78,IF(AND(Data!$N$37=5,Data!F78&lt;&gt;""),Data!F78,IF(AND(Data!$N$37=6,Data!G78&lt;&gt;""),Data!G78,IF(AND(Data!$N$37=7,Data!H78&lt;&gt;""),Data!H78,IF(AND(Data!$N$37=8,Data!I78&lt;&gt;""),Data!I78,IF(AND(Data!$N$37=9,Data!J78&lt;&gt;""),Data!J78,IF(AND(Data!$N$37=10,Data!K78&lt;&gt;""),Data!K78,""))))))))))</f>
        <v>M</v>
      </c>
      <c r="D79" s="165"/>
    </row>
    <row r="80" spans="2:4" x14ac:dyDescent="0.15">
      <c r="B80" s="162" t="str">
        <f>IF(AND(Data!$N$30=1,Data!B79&lt;&gt;""),Data!B79,IF(AND(Data!$N$30=2,Data!C79&lt;&gt;""),Data!C79,IF(AND(Data!$N$30=3,Data!D79&lt;&gt;""),Data!D79,IF(AND(Data!$N$30=4,Data!E79&lt;&gt;""),Data!E79,IF(AND(Data!$N$30=5,Data!F79&lt;&gt;""),Data!F79,IF(AND(Data!$N$30=6,Data!G79&lt;&gt;""),Data!G79,IF(AND(Data!$N$30=7,Data!H79&lt;&gt;""),Data!H79,IF(AND(Data!$N$30=8,Data!I79&lt;&gt;""),Data!I79,IF(AND(Data!$N$30=9,Data!J79&lt;&gt;""),Data!J79,IF(AND(Data!$N$30=10,Data!K79&lt;&gt;""),Data!K79,""))))))))))</f>
        <v>BA</v>
      </c>
      <c r="C80" s="161" t="str">
        <f>IF(AND(Data!$N$37=1,Data!B79&lt;&gt;""),Data!B79,IF(AND(Data!$N$37=2,Data!C79&lt;&gt;""),Data!C79,IF(AND(Data!$N$37=3,Data!D79&lt;&gt;""),Data!D79,IF(AND(Data!$N$37=4,Data!E79&lt;&gt;""),Data!E79,IF(AND(Data!$N$37=5,Data!F79&lt;&gt;""),Data!F79,IF(AND(Data!$N$37=6,Data!G79&lt;&gt;""),Data!G79,IF(AND(Data!$N$37=7,Data!H79&lt;&gt;""),Data!H79,IF(AND(Data!$N$37=8,Data!I79&lt;&gt;""),Data!I79,IF(AND(Data!$N$37=9,Data!J79&lt;&gt;""),Data!J79,IF(AND(Data!$N$37=10,Data!K79&lt;&gt;""),Data!K79,""))))))))))</f>
        <v>M</v>
      </c>
      <c r="D80" s="165"/>
    </row>
    <row r="81" spans="2:4" x14ac:dyDescent="0.15">
      <c r="B81" s="162" t="str">
        <f>IF(AND(Data!$N$30=1,Data!B80&lt;&gt;""),Data!B80,IF(AND(Data!$N$30=2,Data!C80&lt;&gt;""),Data!C80,IF(AND(Data!$N$30=3,Data!D80&lt;&gt;""),Data!D80,IF(AND(Data!$N$30=4,Data!E80&lt;&gt;""),Data!E80,IF(AND(Data!$N$30=5,Data!F80&lt;&gt;""),Data!F80,IF(AND(Data!$N$30=6,Data!G80&lt;&gt;""),Data!G80,IF(AND(Data!$N$30=7,Data!H80&lt;&gt;""),Data!H80,IF(AND(Data!$N$30=8,Data!I80&lt;&gt;""),Data!I80,IF(AND(Data!$N$30=9,Data!J80&lt;&gt;""),Data!J80,IF(AND(Data!$N$30=10,Data!K80&lt;&gt;""),Data!K80,""))))))))))</f>
        <v>M</v>
      </c>
      <c r="C81" s="161" t="str">
        <f>IF(AND(Data!$N$37=1,Data!B80&lt;&gt;""),Data!B80,IF(AND(Data!$N$37=2,Data!C80&lt;&gt;""),Data!C80,IF(AND(Data!$N$37=3,Data!D80&lt;&gt;""),Data!D80,IF(AND(Data!$N$37=4,Data!E80&lt;&gt;""),Data!E80,IF(AND(Data!$N$37=5,Data!F80&lt;&gt;""),Data!F80,IF(AND(Data!$N$37=6,Data!G80&lt;&gt;""),Data!G80,IF(AND(Data!$N$37=7,Data!H80&lt;&gt;""),Data!H80,IF(AND(Data!$N$37=8,Data!I80&lt;&gt;""),Data!I80,IF(AND(Data!$N$37=9,Data!J80&lt;&gt;""),Data!J80,IF(AND(Data!$N$37=10,Data!K80&lt;&gt;""),Data!K80,""))))))))))</f>
        <v>M</v>
      </c>
      <c r="D81" s="165"/>
    </row>
    <row r="82" spans="2:4" x14ac:dyDescent="0.15">
      <c r="B82" s="162" t="str">
        <f>IF(AND(Data!$N$30=1,Data!B81&lt;&gt;""),Data!B81,IF(AND(Data!$N$30=2,Data!C81&lt;&gt;""),Data!C81,IF(AND(Data!$N$30=3,Data!D81&lt;&gt;""),Data!D81,IF(AND(Data!$N$30=4,Data!E81&lt;&gt;""),Data!E81,IF(AND(Data!$N$30=5,Data!F81&lt;&gt;""),Data!F81,IF(AND(Data!$N$30=6,Data!G81&lt;&gt;""),Data!G81,IF(AND(Data!$N$30=7,Data!H81&lt;&gt;""),Data!H81,IF(AND(Data!$N$30=8,Data!I81&lt;&gt;""),Data!I81,IF(AND(Data!$N$30=9,Data!J81&lt;&gt;""),Data!J81,IF(AND(Data!$N$30=10,Data!K81&lt;&gt;""),Data!K81,""))))))))))</f>
        <v>BA</v>
      </c>
      <c r="C82" s="161" t="str">
        <f>IF(AND(Data!$N$37=1,Data!B81&lt;&gt;""),Data!B81,IF(AND(Data!$N$37=2,Data!C81&lt;&gt;""),Data!C81,IF(AND(Data!$N$37=3,Data!D81&lt;&gt;""),Data!D81,IF(AND(Data!$N$37=4,Data!E81&lt;&gt;""),Data!E81,IF(AND(Data!$N$37=5,Data!F81&lt;&gt;""),Data!F81,IF(AND(Data!$N$37=6,Data!G81&lt;&gt;""),Data!G81,IF(AND(Data!$N$37=7,Data!H81&lt;&gt;""),Data!H81,IF(AND(Data!$N$37=8,Data!I81&lt;&gt;""),Data!I81,IF(AND(Data!$N$37=9,Data!J81&lt;&gt;""),Data!J81,IF(AND(Data!$N$37=10,Data!K81&lt;&gt;""),Data!K81,""))))))))))</f>
        <v>D</v>
      </c>
      <c r="D82" s="165"/>
    </row>
    <row r="83" spans="2:4" x14ac:dyDescent="0.15">
      <c r="B83" s="162" t="str">
        <f>IF(AND(Data!$N$30=1,Data!B82&lt;&gt;""),Data!B82,IF(AND(Data!$N$30=2,Data!C82&lt;&gt;""),Data!C82,IF(AND(Data!$N$30=3,Data!D82&lt;&gt;""),Data!D82,IF(AND(Data!$N$30=4,Data!E82&lt;&gt;""),Data!E82,IF(AND(Data!$N$30=5,Data!F82&lt;&gt;""),Data!F82,IF(AND(Data!$N$30=6,Data!G82&lt;&gt;""),Data!G82,IF(AND(Data!$N$30=7,Data!H82&lt;&gt;""),Data!H82,IF(AND(Data!$N$30=8,Data!I82&lt;&gt;""),Data!I82,IF(AND(Data!$N$30=9,Data!J82&lt;&gt;""),Data!J82,IF(AND(Data!$N$30=10,Data!K82&lt;&gt;""),Data!K82,""))))))))))</f>
        <v>BA</v>
      </c>
      <c r="C83" s="161" t="str">
        <f>IF(AND(Data!$N$37=1,Data!B82&lt;&gt;""),Data!B82,IF(AND(Data!$N$37=2,Data!C82&lt;&gt;""),Data!C82,IF(AND(Data!$N$37=3,Data!D82&lt;&gt;""),Data!D82,IF(AND(Data!$N$37=4,Data!E82&lt;&gt;""),Data!E82,IF(AND(Data!$N$37=5,Data!F82&lt;&gt;""),Data!F82,IF(AND(Data!$N$37=6,Data!G82&lt;&gt;""),Data!G82,IF(AND(Data!$N$37=7,Data!H82&lt;&gt;""),Data!H82,IF(AND(Data!$N$37=8,Data!I82&lt;&gt;""),Data!I82,IF(AND(Data!$N$37=9,Data!J82&lt;&gt;""),Data!J82,IF(AND(Data!$N$37=10,Data!K82&lt;&gt;""),Data!K82,""))))))))))</f>
        <v>M</v>
      </c>
      <c r="D83" s="165"/>
    </row>
    <row r="84" spans="2:4" x14ac:dyDescent="0.15">
      <c r="B84" s="162" t="str">
        <f>IF(AND(Data!$N$30=1,Data!B83&lt;&gt;""),Data!B83,IF(AND(Data!$N$30=2,Data!C83&lt;&gt;""),Data!C83,IF(AND(Data!$N$30=3,Data!D83&lt;&gt;""),Data!D83,IF(AND(Data!$N$30=4,Data!E83&lt;&gt;""),Data!E83,IF(AND(Data!$N$30=5,Data!F83&lt;&gt;""),Data!F83,IF(AND(Data!$N$30=6,Data!G83&lt;&gt;""),Data!G83,IF(AND(Data!$N$30=7,Data!H83&lt;&gt;""),Data!H83,IF(AND(Data!$N$30=8,Data!I83&lt;&gt;""),Data!I83,IF(AND(Data!$N$30=9,Data!J83&lt;&gt;""),Data!J83,IF(AND(Data!$N$30=10,Data!K83&lt;&gt;""),Data!K83,""))))))))))</f>
        <v>M</v>
      </c>
      <c r="C84" s="161" t="str">
        <f>IF(AND(Data!$N$37=1,Data!B83&lt;&gt;""),Data!B83,IF(AND(Data!$N$37=2,Data!C83&lt;&gt;""),Data!C83,IF(AND(Data!$N$37=3,Data!D83&lt;&gt;""),Data!D83,IF(AND(Data!$N$37=4,Data!E83&lt;&gt;""),Data!E83,IF(AND(Data!$N$37=5,Data!F83&lt;&gt;""),Data!F83,IF(AND(Data!$N$37=6,Data!G83&lt;&gt;""),Data!G83,IF(AND(Data!$N$37=7,Data!H83&lt;&gt;""),Data!H83,IF(AND(Data!$N$37=8,Data!I83&lt;&gt;""),Data!I83,IF(AND(Data!$N$37=9,Data!J83&lt;&gt;""),Data!J83,IF(AND(Data!$N$37=10,Data!K83&lt;&gt;""),Data!K83,""))))))))))</f>
        <v>S</v>
      </c>
      <c r="D84" s="165"/>
    </row>
    <row r="85" spans="2:4" x14ac:dyDescent="0.15">
      <c r="B85" s="162" t="str">
        <f>IF(AND(Data!$N$30=1,Data!B84&lt;&gt;""),Data!B84,IF(AND(Data!$N$30=2,Data!C84&lt;&gt;""),Data!C84,IF(AND(Data!$N$30=3,Data!D84&lt;&gt;""),Data!D84,IF(AND(Data!$N$30=4,Data!E84&lt;&gt;""),Data!E84,IF(AND(Data!$N$30=5,Data!F84&lt;&gt;""),Data!F84,IF(AND(Data!$N$30=6,Data!G84&lt;&gt;""),Data!G84,IF(AND(Data!$N$30=7,Data!H84&lt;&gt;""),Data!H84,IF(AND(Data!$N$30=8,Data!I84&lt;&gt;""),Data!I84,IF(AND(Data!$N$30=9,Data!J84&lt;&gt;""),Data!J84,IF(AND(Data!$N$30=10,Data!K84&lt;&gt;""),Data!K84,""))))))))))</f>
        <v>M</v>
      </c>
      <c r="C85" s="161" t="str">
        <f>IF(AND(Data!$N$37=1,Data!B84&lt;&gt;""),Data!B84,IF(AND(Data!$N$37=2,Data!C84&lt;&gt;""),Data!C84,IF(AND(Data!$N$37=3,Data!D84&lt;&gt;""),Data!D84,IF(AND(Data!$N$37=4,Data!E84&lt;&gt;""),Data!E84,IF(AND(Data!$N$37=5,Data!F84&lt;&gt;""),Data!F84,IF(AND(Data!$N$37=6,Data!G84&lt;&gt;""),Data!G84,IF(AND(Data!$N$37=7,Data!H84&lt;&gt;""),Data!H84,IF(AND(Data!$N$37=8,Data!I84&lt;&gt;""),Data!I84,IF(AND(Data!$N$37=9,Data!J84&lt;&gt;""),Data!J84,IF(AND(Data!$N$37=10,Data!K84&lt;&gt;""),Data!K84,""))))))))))</f>
        <v>D</v>
      </c>
      <c r="D85" s="165"/>
    </row>
    <row r="86" spans="2:4" x14ac:dyDescent="0.15">
      <c r="B86" s="162" t="str">
        <f>IF(AND(Data!$N$30=1,Data!B85&lt;&gt;""),Data!B85,IF(AND(Data!$N$30=2,Data!C85&lt;&gt;""),Data!C85,IF(AND(Data!$N$30=3,Data!D85&lt;&gt;""),Data!D85,IF(AND(Data!$N$30=4,Data!E85&lt;&gt;""),Data!E85,IF(AND(Data!$N$30=5,Data!F85&lt;&gt;""),Data!F85,IF(AND(Data!$N$30=6,Data!G85&lt;&gt;""),Data!G85,IF(AND(Data!$N$30=7,Data!H85&lt;&gt;""),Data!H85,IF(AND(Data!$N$30=8,Data!I85&lt;&gt;""),Data!I85,IF(AND(Data!$N$30=9,Data!J85&lt;&gt;""),Data!J85,IF(AND(Data!$N$30=10,Data!K85&lt;&gt;""),Data!K85,""))))))))))</f>
        <v>BA</v>
      </c>
      <c r="C86" s="161" t="str">
        <f>IF(AND(Data!$N$37=1,Data!B85&lt;&gt;""),Data!B85,IF(AND(Data!$N$37=2,Data!C85&lt;&gt;""),Data!C85,IF(AND(Data!$N$37=3,Data!D85&lt;&gt;""),Data!D85,IF(AND(Data!$N$37=4,Data!E85&lt;&gt;""),Data!E85,IF(AND(Data!$N$37=5,Data!F85&lt;&gt;""),Data!F85,IF(AND(Data!$N$37=6,Data!G85&lt;&gt;""),Data!G85,IF(AND(Data!$N$37=7,Data!H85&lt;&gt;""),Data!H85,IF(AND(Data!$N$37=8,Data!I85&lt;&gt;""),Data!I85,IF(AND(Data!$N$37=9,Data!J85&lt;&gt;""),Data!J85,IF(AND(Data!$N$37=10,Data!K85&lt;&gt;""),Data!K85,""))))))))))</f>
        <v>D</v>
      </c>
      <c r="D86" s="165"/>
    </row>
    <row r="87" spans="2:4" x14ac:dyDescent="0.15">
      <c r="B87" s="162" t="str">
        <f>IF(AND(Data!$N$30=1,Data!B86&lt;&gt;""),Data!B86,IF(AND(Data!$N$30=2,Data!C86&lt;&gt;""),Data!C86,IF(AND(Data!$N$30=3,Data!D86&lt;&gt;""),Data!D86,IF(AND(Data!$N$30=4,Data!E86&lt;&gt;""),Data!E86,IF(AND(Data!$N$30=5,Data!F86&lt;&gt;""),Data!F86,IF(AND(Data!$N$30=6,Data!G86&lt;&gt;""),Data!G86,IF(AND(Data!$N$30=7,Data!H86&lt;&gt;""),Data!H86,IF(AND(Data!$N$30=8,Data!I86&lt;&gt;""),Data!I86,IF(AND(Data!$N$30=9,Data!J86&lt;&gt;""),Data!J86,IF(AND(Data!$N$30=10,Data!K86&lt;&gt;""),Data!K86,""))))))))))</f>
        <v>BA</v>
      </c>
      <c r="C87" s="161" t="str">
        <f>IF(AND(Data!$N$37=1,Data!B86&lt;&gt;""),Data!B86,IF(AND(Data!$N$37=2,Data!C86&lt;&gt;""),Data!C86,IF(AND(Data!$N$37=3,Data!D86&lt;&gt;""),Data!D86,IF(AND(Data!$N$37=4,Data!E86&lt;&gt;""),Data!E86,IF(AND(Data!$N$37=5,Data!F86&lt;&gt;""),Data!F86,IF(AND(Data!$N$37=6,Data!G86&lt;&gt;""),Data!G86,IF(AND(Data!$N$37=7,Data!H86&lt;&gt;""),Data!H86,IF(AND(Data!$N$37=8,Data!I86&lt;&gt;""),Data!I86,IF(AND(Data!$N$37=9,Data!J86&lt;&gt;""),Data!J86,IF(AND(Data!$N$37=10,Data!K86&lt;&gt;""),Data!K86,""))))))))))</f>
        <v>M</v>
      </c>
      <c r="D87" s="165"/>
    </row>
    <row r="88" spans="2:4" x14ac:dyDescent="0.15">
      <c r="B88" s="162" t="str">
        <f>IF(AND(Data!$N$30=1,Data!B87&lt;&gt;""),Data!B87,IF(AND(Data!$N$30=2,Data!C87&lt;&gt;""),Data!C87,IF(AND(Data!$N$30=3,Data!D87&lt;&gt;""),Data!D87,IF(AND(Data!$N$30=4,Data!E87&lt;&gt;""),Data!E87,IF(AND(Data!$N$30=5,Data!F87&lt;&gt;""),Data!F87,IF(AND(Data!$N$30=6,Data!G87&lt;&gt;""),Data!G87,IF(AND(Data!$N$30=7,Data!H87&lt;&gt;""),Data!H87,IF(AND(Data!$N$30=8,Data!I87&lt;&gt;""),Data!I87,IF(AND(Data!$N$30=9,Data!J87&lt;&gt;""),Data!J87,IF(AND(Data!$N$30=10,Data!K87&lt;&gt;""),Data!K87,""))))))))))</f>
        <v>M</v>
      </c>
      <c r="C88" s="161" t="str">
        <f>IF(AND(Data!$N$37=1,Data!B87&lt;&gt;""),Data!B87,IF(AND(Data!$N$37=2,Data!C87&lt;&gt;""),Data!C87,IF(AND(Data!$N$37=3,Data!D87&lt;&gt;""),Data!D87,IF(AND(Data!$N$37=4,Data!E87&lt;&gt;""),Data!E87,IF(AND(Data!$N$37=5,Data!F87&lt;&gt;""),Data!F87,IF(AND(Data!$N$37=6,Data!G87&lt;&gt;""),Data!G87,IF(AND(Data!$N$37=7,Data!H87&lt;&gt;""),Data!H87,IF(AND(Data!$N$37=8,Data!I87&lt;&gt;""),Data!I87,IF(AND(Data!$N$37=9,Data!J87&lt;&gt;""),Data!J87,IF(AND(Data!$N$37=10,Data!K87&lt;&gt;""),Data!K87,""))))))))))</f>
        <v>D</v>
      </c>
      <c r="D88" s="165"/>
    </row>
    <row r="89" spans="2:4" x14ac:dyDescent="0.15">
      <c r="B89" s="162" t="str">
        <f>IF(AND(Data!$N$30=1,Data!B88&lt;&gt;""),Data!B88,IF(AND(Data!$N$30=2,Data!C88&lt;&gt;""),Data!C88,IF(AND(Data!$N$30=3,Data!D88&lt;&gt;""),Data!D88,IF(AND(Data!$N$30=4,Data!E88&lt;&gt;""),Data!E88,IF(AND(Data!$N$30=5,Data!F88&lt;&gt;""),Data!F88,IF(AND(Data!$N$30=6,Data!G88&lt;&gt;""),Data!G88,IF(AND(Data!$N$30=7,Data!H88&lt;&gt;""),Data!H88,IF(AND(Data!$N$30=8,Data!I88&lt;&gt;""),Data!I88,IF(AND(Data!$N$30=9,Data!J88&lt;&gt;""),Data!J88,IF(AND(Data!$N$30=10,Data!K88&lt;&gt;""),Data!K88,""))))))))))</f>
        <v>M</v>
      </c>
      <c r="C89" s="161" t="str">
        <f>IF(AND(Data!$N$37=1,Data!B88&lt;&gt;""),Data!B88,IF(AND(Data!$N$37=2,Data!C88&lt;&gt;""),Data!C88,IF(AND(Data!$N$37=3,Data!D88&lt;&gt;""),Data!D88,IF(AND(Data!$N$37=4,Data!E88&lt;&gt;""),Data!E88,IF(AND(Data!$N$37=5,Data!F88&lt;&gt;""),Data!F88,IF(AND(Data!$N$37=6,Data!G88&lt;&gt;""),Data!G88,IF(AND(Data!$N$37=7,Data!H88&lt;&gt;""),Data!H88,IF(AND(Data!$N$37=8,Data!I88&lt;&gt;""),Data!I88,IF(AND(Data!$N$37=9,Data!J88&lt;&gt;""),Data!J88,IF(AND(Data!$N$37=10,Data!K88&lt;&gt;""),Data!K88,""))))))))))</f>
        <v>D</v>
      </c>
      <c r="D89" s="165"/>
    </row>
    <row r="90" spans="2:4" x14ac:dyDescent="0.15">
      <c r="B90" s="162" t="str">
        <f>IF(AND(Data!$N$30=1,Data!B89&lt;&gt;""),Data!B89,IF(AND(Data!$N$30=2,Data!C89&lt;&gt;""),Data!C89,IF(AND(Data!$N$30=3,Data!D89&lt;&gt;""),Data!D89,IF(AND(Data!$N$30=4,Data!E89&lt;&gt;""),Data!E89,IF(AND(Data!$N$30=5,Data!F89&lt;&gt;""),Data!F89,IF(AND(Data!$N$30=6,Data!G89&lt;&gt;""),Data!G89,IF(AND(Data!$N$30=7,Data!H89&lt;&gt;""),Data!H89,IF(AND(Data!$N$30=8,Data!I89&lt;&gt;""),Data!I89,IF(AND(Data!$N$30=9,Data!J89&lt;&gt;""),Data!J89,IF(AND(Data!$N$30=10,Data!K89&lt;&gt;""),Data!K89,""))))))))))</f>
        <v>M</v>
      </c>
      <c r="C90" s="161" t="str">
        <f>IF(AND(Data!$N$37=1,Data!B89&lt;&gt;""),Data!B89,IF(AND(Data!$N$37=2,Data!C89&lt;&gt;""),Data!C89,IF(AND(Data!$N$37=3,Data!D89&lt;&gt;""),Data!D89,IF(AND(Data!$N$37=4,Data!E89&lt;&gt;""),Data!E89,IF(AND(Data!$N$37=5,Data!F89&lt;&gt;""),Data!F89,IF(AND(Data!$N$37=6,Data!G89&lt;&gt;""),Data!G89,IF(AND(Data!$N$37=7,Data!H89&lt;&gt;""),Data!H89,IF(AND(Data!$N$37=8,Data!I89&lt;&gt;""),Data!I89,IF(AND(Data!$N$37=9,Data!J89&lt;&gt;""),Data!J89,IF(AND(Data!$N$37=10,Data!K89&lt;&gt;""),Data!K89,""))))))))))</f>
        <v>M</v>
      </c>
      <c r="D90" s="165"/>
    </row>
    <row r="91" spans="2:4" x14ac:dyDescent="0.15">
      <c r="B91" s="162" t="str">
        <f>IF(AND(Data!$N$30=1,Data!B90&lt;&gt;""),Data!B90,IF(AND(Data!$N$30=2,Data!C90&lt;&gt;""),Data!C90,IF(AND(Data!$N$30=3,Data!D90&lt;&gt;""),Data!D90,IF(AND(Data!$N$30=4,Data!E90&lt;&gt;""),Data!E90,IF(AND(Data!$N$30=5,Data!F90&lt;&gt;""),Data!F90,IF(AND(Data!$N$30=6,Data!G90&lt;&gt;""),Data!G90,IF(AND(Data!$N$30=7,Data!H90&lt;&gt;""),Data!H90,IF(AND(Data!$N$30=8,Data!I90&lt;&gt;""),Data!I90,IF(AND(Data!$N$30=9,Data!J90&lt;&gt;""),Data!J90,IF(AND(Data!$N$30=10,Data!K90&lt;&gt;""),Data!K90,""))))))))))</f>
        <v>D</v>
      </c>
      <c r="C91" s="161" t="str">
        <f>IF(AND(Data!$N$37=1,Data!B90&lt;&gt;""),Data!B90,IF(AND(Data!$N$37=2,Data!C90&lt;&gt;""),Data!C90,IF(AND(Data!$N$37=3,Data!D90&lt;&gt;""),Data!D90,IF(AND(Data!$N$37=4,Data!E90&lt;&gt;""),Data!E90,IF(AND(Data!$N$37=5,Data!F90&lt;&gt;""),Data!F90,IF(AND(Data!$N$37=6,Data!G90&lt;&gt;""),Data!G90,IF(AND(Data!$N$37=7,Data!H90&lt;&gt;""),Data!H90,IF(AND(Data!$N$37=8,Data!I90&lt;&gt;""),Data!I90,IF(AND(Data!$N$37=9,Data!J90&lt;&gt;""),Data!J90,IF(AND(Data!$N$37=10,Data!K90&lt;&gt;""),Data!K90,""))))))))))</f>
        <v>D</v>
      </c>
      <c r="D91" s="165"/>
    </row>
    <row r="92" spans="2:4" x14ac:dyDescent="0.15">
      <c r="B92" s="162" t="str">
        <f>IF(AND(Data!$N$30=1,Data!B91&lt;&gt;""),Data!B91,IF(AND(Data!$N$30=2,Data!C91&lt;&gt;""),Data!C91,IF(AND(Data!$N$30=3,Data!D91&lt;&gt;""),Data!D91,IF(AND(Data!$N$30=4,Data!E91&lt;&gt;""),Data!E91,IF(AND(Data!$N$30=5,Data!F91&lt;&gt;""),Data!F91,IF(AND(Data!$N$30=6,Data!G91&lt;&gt;""),Data!G91,IF(AND(Data!$N$30=7,Data!H91&lt;&gt;""),Data!H91,IF(AND(Data!$N$30=8,Data!I91&lt;&gt;""),Data!I91,IF(AND(Data!$N$30=9,Data!J91&lt;&gt;""),Data!J91,IF(AND(Data!$N$30=10,Data!K91&lt;&gt;""),Data!K91,""))))))))))</f>
        <v>BA</v>
      </c>
      <c r="C92" s="161" t="str">
        <f>IF(AND(Data!$N$37=1,Data!B91&lt;&gt;""),Data!B91,IF(AND(Data!$N$37=2,Data!C91&lt;&gt;""),Data!C91,IF(AND(Data!$N$37=3,Data!D91&lt;&gt;""),Data!D91,IF(AND(Data!$N$37=4,Data!E91&lt;&gt;""),Data!E91,IF(AND(Data!$N$37=5,Data!F91&lt;&gt;""),Data!F91,IF(AND(Data!$N$37=6,Data!G91&lt;&gt;""),Data!G91,IF(AND(Data!$N$37=7,Data!H91&lt;&gt;""),Data!H91,IF(AND(Data!$N$37=8,Data!I91&lt;&gt;""),Data!I91,IF(AND(Data!$N$37=9,Data!J91&lt;&gt;""),Data!J91,IF(AND(Data!$N$37=10,Data!K91&lt;&gt;""),Data!K91,""))))))))))</f>
        <v>M</v>
      </c>
      <c r="D92" s="165"/>
    </row>
    <row r="93" spans="2:4" x14ac:dyDescent="0.15">
      <c r="B93" s="162" t="str">
        <f>IF(AND(Data!$N$30=1,Data!B92&lt;&gt;""),Data!B92,IF(AND(Data!$N$30=2,Data!C92&lt;&gt;""),Data!C92,IF(AND(Data!$N$30=3,Data!D92&lt;&gt;""),Data!D92,IF(AND(Data!$N$30=4,Data!E92&lt;&gt;""),Data!E92,IF(AND(Data!$N$30=5,Data!F92&lt;&gt;""),Data!F92,IF(AND(Data!$N$30=6,Data!G92&lt;&gt;""),Data!G92,IF(AND(Data!$N$30=7,Data!H92&lt;&gt;""),Data!H92,IF(AND(Data!$N$30=8,Data!I92&lt;&gt;""),Data!I92,IF(AND(Data!$N$30=9,Data!J92&lt;&gt;""),Data!J92,IF(AND(Data!$N$30=10,Data!K92&lt;&gt;""),Data!K92,""))))))))))</f>
        <v>BA</v>
      </c>
      <c r="C93" s="161" t="str">
        <f>IF(AND(Data!$N$37=1,Data!B92&lt;&gt;""),Data!B92,IF(AND(Data!$N$37=2,Data!C92&lt;&gt;""),Data!C92,IF(AND(Data!$N$37=3,Data!D92&lt;&gt;""),Data!D92,IF(AND(Data!$N$37=4,Data!E92&lt;&gt;""),Data!E92,IF(AND(Data!$N$37=5,Data!F92&lt;&gt;""),Data!F92,IF(AND(Data!$N$37=6,Data!G92&lt;&gt;""),Data!G92,IF(AND(Data!$N$37=7,Data!H92&lt;&gt;""),Data!H92,IF(AND(Data!$N$37=8,Data!I92&lt;&gt;""),Data!I92,IF(AND(Data!$N$37=9,Data!J92&lt;&gt;""),Data!J92,IF(AND(Data!$N$37=10,Data!K92&lt;&gt;""),Data!K92,""))))))))))</f>
        <v>D</v>
      </c>
      <c r="D93" s="165"/>
    </row>
    <row r="94" spans="2:4" x14ac:dyDescent="0.15">
      <c r="B94" s="162" t="str">
        <f>IF(AND(Data!$N$30=1,Data!B93&lt;&gt;""),Data!B93,IF(AND(Data!$N$30=2,Data!C93&lt;&gt;""),Data!C93,IF(AND(Data!$N$30=3,Data!D93&lt;&gt;""),Data!D93,IF(AND(Data!$N$30=4,Data!E93&lt;&gt;""),Data!E93,IF(AND(Data!$N$30=5,Data!F93&lt;&gt;""),Data!F93,IF(AND(Data!$N$30=6,Data!G93&lt;&gt;""),Data!G93,IF(AND(Data!$N$30=7,Data!H93&lt;&gt;""),Data!H93,IF(AND(Data!$N$30=8,Data!I93&lt;&gt;""),Data!I93,IF(AND(Data!$N$30=9,Data!J93&lt;&gt;""),Data!J93,IF(AND(Data!$N$30=10,Data!K93&lt;&gt;""),Data!K93,""))))))))))</f>
        <v>D</v>
      </c>
      <c r="C94" s="161" t="str">
        <f>IF(AND(Data!$N$37=1,Data!B93&lt;&gt;""),Data!B93,IF(AND(Data!$N$37=2,Data!C93&lt;&gt;""),Data!C93,IF(AND(Data!$N$37=3,Data!D93&lt;&gt;""),Data!D93,IF(AND(Data!$N$37=4,Data!E93&lt;&gt;""),Data!E93,IF(AND(Data!$N$37=5,Data!F93&lt;&gt;""),Data!F93,IF(AND(Data!$N$37=6,Data!G93&lt;&gt;""),Data!G93,IF(AND(Data!$N$37=7,Data!H93&lt;&gt;""),Data!H93,IF(AND(Data!$N$37=8,Data!I93&lt;&gt;""),Data!I93,IF(AND(Data!$N$37=9,Data!J93&lt;&gt;""),Data!J93,IF(AND(Data!$N$37=10,Data!K93&lt;&gt;""),Data!K93,""))))))))))</f>
        <v>M</v>
      </c>
      <c r="D94" s="165"/>
    </row>
    <row r="95" spans="2:4" x14ac:dyDescent="0.15">
      <c r="B95" s="162" t="str">
        <f>IF(AND(Data!$N$30=1,Data!B94&lt;&gt;""),Data!B94,IF(AND(Data!$N$30=2,Data!C94&lt;&gt;""),Data!C94,IF(AND(Data!$N$30=3,Data!D94&lt;&gt;""),Data!D94,IF(AND(Data!$N$30=4,Data!E94&lt;&gt;""),Data!E94,IF(AND(Data!$N$30=5,Data!F94&lt;&gt;""),Data!F94,IF(AND(Data!$N$30=6,Data!G94&lt;&gt;""),Data!G94,IF(AND(Data!$N$30=7,Data!H94&lt;&gt;""),Data!H94,IF(AND(Data!$N$30=8,Data!I94&lt;&gt;""),Data!I94,IF(AND(Data!$N$30=9,Data!J94&lt;&gt;""),Data!J94,IF(AND(Data!$N$30=10,Data!K94&lt;&gt;""),Data!K94,""))))))))))</f>
        <v>BA</v>
      </c>
      <c r="C95" s="161" t="str">
        <f>IF(AND(Data!$N$37=1,Data!B94&lt;&gt;""),Data!B94,IF(AND(Data!$N$37=2,Data!C94&lt;&gt;""),Data!C94,IF(AND(Data!$N$37=3,Data!D94&lt;&gt;""),Data!D94,IF(AND(Data!$N$37=4,Data!E94&lt;&gt;""),Data!E94,IF(AND(Data!$N$37=5,Data!F94&lt;&gt;""),Data!F94,IF(AND(Data!$N$37=6,Data!G94&lt;&gt;""),Data!G94,IF(AND(Data!$N$37=7,Data!H94&lt;&gt;""),Data!H94,IF(AND(Data!$N$37=8,Data!I94&lt;&gt;""),Data!I94,IF(AND(Data!$N$37=9,Data!J94&lt;&gt;""),Data!J94,IF(AND(Data!$N$37=10,Data!K94&lt;&gt;""),Data!K94,""))))))))))</f>
        <v>D</v>
      </c>
      <c r="D95" s="165"/>
    </row>
    <row r="96" spans="2:4" x14ac:dyDescent="0.15">
      <c r="B96" s="162" t="str">
        <f>IF(AND(Data!$N$30=1,Data!B95&lt;&gt;""),Data!B95,IF(AND(Data!$N$30=2,Data!C95&lt;&gt;""),Data!C95,IF(AND(Data!$N$30=3,Data!D95&lt;&gt;""),Data!D95,IF(AND(Data!$N$30=4,Data!E95&lt;&gt;""),Data!E95,IF(AND(Data!$N$30=5,Data!F95&lt;&gt;""),Data!F95,IF(AND(Data!$N$30=6,Data!G95&lt;&gt;""),Data!G95,IF(AND(Data!$N$30=7,Data!H95&lt;&gt;""),Data!H95,IF(AND(Data!$N$30=8,Data!I95&lt;&gt;""),Data!I95,IF(AND(Data!$N$30=9,Data!J95&lt;&gt;""),Data!J95,IF(AND(Data!$N$30=10,Data!K95&lt;&gt;""),Data!K95,""))))))))))</f>
        <v>BA</v>
      </c>
      <c r="C96" s="161" t="str">
        <f>IF(AND(Data!$N$37=1,Data!B95&lt;&gt;""),Data!B95,IF(AND(Data!$N$37=2,Data!C95&lt;&gt;""),Data!C95,IF(AND(Data!$N$37=3,Data!D95&lt;&gt;""),Data!D95,IF(AND(Data!$N$37=4,Data!E95&lt;&gt;""),Data!E95,IF(AND(Data!$N$37=5,Data!F95&lt;&gt;""),Data!F95,IF(AND(Data!$N$37=6,Data!G95&lt;&gt;""),Data!G95,IF(AND(Data!$N$37=7,Data!H95&lt;&gt;""),Data!H95,IF(AND(Data!$N$37=8,Data!I95&lt;&gt;""),Data!I95,IF(AND(Data!$N$37=9,Data!J95&lt;&gt;""),Data!J95,IF(AND(Data!$N$37=10,Data!K95&lt;&gt;""),Data!K95,""))))))))))</f>
        <v>M</v>
      </c>
      <c r="D96" s="165"/>
    </row>
    <row r="97" spans="2:4" x14ac:dyDescent="0.15">
      <c r="B97" s="162" t="str">
        <f>IF(AND(Data!$N$30=1,Data!B96&lt;&gt;""),Data!B96,IF(AND(Data!$N$30=2,Data!C96&lt;&gt;""),Data!C96,IF(AND(Data!$N$30=3,Data!D96&lt;&gt;""),Data!D96,IF(AND(Data!$N$30=4,Data!E96&lt;&gt;""),Data!E96,IF(AND(Data!$N$30=5,Data!F96&lt;&gt;""),Data!F96,IF(AND(Data!$N$30=6,Data!G96&lt;&gt;""),Data!G96,IF(AND(Data!$N$30=7,Data!H96&lt;&gt;""),Data!H96,IF(AND(Data!$N$30=8,Data!I96&lt;&gt;""),Data!I96,IF(AND(Data!$N$30=9,Data!J96&lt;&gt;""),Data!J96,IF(AND(Data!$N$30=10,Data!K96&lt;&gt;""),Data!K96,""))))))))))</f>
        <v>BA</v>
      </c>
      <c r="C97" s="161" t="str">
        <f>IF(AND(Data!$N$37=1,Data!B96&lt;&gt;""),Data!B96,IF(AND(Data!$N$37=2,Data!C96&lt;&gt;""),Data!C96,IF(AND(Data!$N$37=3,Data!D96&lt;&gt;""),Data!D96,IF(AND(Data!$N$37=4,Data!E96&lt;&gt;""),Data!E96,IF(AND(Data!$N$37=5,Data!F96&lt;&gt;""),Data!F96,IF(AND(Data!$N$37=6,Data!G96&lt;&gt;""),Data!G96,IF(AND(Data!$N$37=7,Data!H96&lt;&gt;""),Data!H96,IF(AND(Data!$N$37=8,Data!I96&lt;&gt;""),Data!I96,IF(AND(Data!$N$37=9,Data!J96&lt;&gt;""),Data!J96,IF(AND(Data!$N$37=10,Data!K96&lt;&gt;""),Data!K96,""))))))))))</f>
        <v>M</v>
      </c>
      <c r="D97" s="165"/>
    </row>
    <row r="98" spans="2:4" x14ac:dyDescent="0.15">
      <c r="B98" s="162" t="str">
        <f>IF(AND(Data!$N$30=1,Data!B97&lt;&gt;""),Data!B97,IF(AND(Data!$N$30=2,Data!C97&lt;&gt;""),Data!C97,IF(AND(Data!$N$30=3,Data!D97&lt;&gt;""),Data!D97,IF(AND(Data!$N$30=4,Data!E97&lt;&gt;""),Data!E97,IF(AND(Data!$N$30=5,Data!F97&lt;&gt;""),Data!F97,IF(AND(Data!$N$30=6,Data!G97&lt;&gt;""),Data!G97,IF(AND(Data!$N$30=7,Data!H97&lt;&gt;""),Data!H97,IF(AND(Data!$N$30=8,Data!I97&lt;&gt;""),Data!I97,IF(AND(Data!$N$30=9,Data!J97&lt;&gt;""),Data!J97,IF(AND(Data!$N$30=10,Data!K97&lt;&gt;""),Data!K97,""))))))))))</f>
        <v>BA</v>
      </c>
      <c r="C98" s="161" t="str">
        <f>IF(AND(Data!$N$37=1,Data!B97&lt;&gt;""),Data!B97,IF(AND(Data!$N$37=2,Data!C97&lt;&gt;""),Data!C97,IF(AND(Data!$N$37=3,Data!D97&lt;&gt;""),Data!D97,IF(AND(Data!$N$37=4,Data!E97&lt;&gt;""),Data!E97,IF(AND(Data!$N$37=5,Data!F97&lt;&gt;""),Data!F97,IF(AND(Data!$N$37=6,Data!G97&lt;&gt;""),Data!G97,IF(AND(Data!$N$37=7,Data!H97&lt;&gt;""),Data!H97,IF(AND(Data!$N$37=8,Data!I97&lt;&gt;""),Data!I97,IF(AND(Data!$N$37=9,Data!J97&lt;&gt;""),Data!J97,IF(AND(Data!$N$37=10,Data!K97&lt;&gt;""),Data!K97,""))))))))))</f>
        <v>D</v>
      </c>
      <c r="D98" s="165"/>
    </row>
    <row r="99" spans="2:4" x14ac:dyDescent="0.15">
      <c r="B99" s="162" t="str">
        <f>IF(AND(Data!$N$30=1,Data!B98&lt;&gt;""),Data!B98,IF(AND(Data!$N$30=2,Data!C98&lt;&gt;""),Data!C98,IF(AND(Data!$N$30=3,Data!D98&lt;&gt;""),Data!D98,IF(AND(Data!$N$30=4,Data!E98&lt;&gt;""),Data!E98,IF(AND(Data!$N$30=5,Data!F98&lt;&gt;""),Data!F98,IF(AND(Data!$N$30=6,Data!G98&lt;&gt;""),Data!G98,IF(AND(Data!$N$30=7,Data!H98&lt;&gt;""),Data!H98,IF(AND(Data!$N$30=8,Data!I98&lt;&gt;""),Data!I98,IF(AND(Data!$N$30=9,Data!J98&lt;&gt;""),Data!J98,IF(AND(Data!$N$30=10,Data!K98&lt;&gt;""),Data!K98,""))))))))))</f>
        <v>BA</v>
      </c>
      <c r="C99" s="161" t="str">
        <f>IF(AND(Data!$N$37=1,Data!B98&lt;&gt;""),Data!B98,IF(AND(Data!$N$37=2,Data!C98&lt;&gt;""),Data!C98,IF(AND(Data!$N$37=3,Data!D98&lt;&gt;""),Data!D98,IF(AND(Data!$N$37=4,Data!E98&lt;&gt;""),Data!E98,IF(AND(Data!$N$37=5,Data!F98&lt;&gt;""),Data!F98,IF(AND(Data!$N$37=6,Data!G98&lt;&gt;""),Data!G98,IF(AND(Data!$N$37=7,Data!H98&lt;&gt;""),Data!H98,IF(AND(Data!$N$37=8,Data!I98&lt;&gt;""),Data!I98,IF(AND(Data!$N$37=9,Data!J98&lt;&gt;""),Data!J98,IF(AND(Data!$N$37=10,Data!K98&lt;&gt;""),Data!K98,""))))))))))</f>
        <v>M</v>
      </c>
      <c r="D99" s="165"/>
    </row>
    <row r="100" spans="2:4" x14ac:dyDescent="0.15">
      <c r="B100" s="162" t="str">
        <f>IF(AND(Data!$N$30=1,Data!B99&lt;&gt;""),Data!B99,IF(AND(Data!$N$30=2,Data!C99&lt;&gt;""),Data!C99,IF(AND(Data!$N$30=3,Data!D99&lt;&gt;""),Data!D99,IF(AND(Data!$N$30=4,Data!E99&lt;&gt;""),Data!E99,IF(AND(Data!$N$30=5,Data!F99&lt;&gt;""),Data!F99,IF(AND(Data!$N$30=6,Data!G99&lt;&gt;""),Data!G99,IF(AND(Data!$N$30=7,Data!H99&lt;&gt;""),Data!H99,IF(AND(Data!$N$30=8,Data!I99&lt;&gt;""),Data!I99,IF(AND(Data!$N$30=9,Data!J99&lt;&gt;""),Data!J99,IF(AND(Data!$N$30=10,Data!K99&lt;&gt;""),Data!K99,""))))))))))</f>
        <v>BA</v>
      </c>
      <c r="C100" s="161" t="str">
        <f>IF(AND(Data!$N$37=1,Data!B99&lt;&gt;""),Data!B99,IF(AND(Data!$N$37=2,Data!C99&lt;&gt;""),Data!C99,IF(AND(Data!$N$37=3,Data!D99&lt;&gt;""),Data!D99,IF(AND(Data!$N$37=4,Data!E99&lt;&gt;""),Data!E99,IF(AND(Data!$N$37=5,Data!F99&lt;&gt;""),Data!F99,IF(AND(Data!$N$37=6,Data!G99&lt;&gt;""),Data!G99,IF(AND(Data!$N$37=7,Data!H99&lt;&gt;""),Data!H99,IF(AND(Data!$N$37=8,Data!I99&lt;&gt;""),Data!I99,IF(AND(Data!$N$37=9,Data!J99&lt;&gt;""),Data!J99,IF(AND(Data!$N$37=10,Data!K99&lt;&gt;""),Data!K99,""))))))))))</f>
        <v>M</v>
      </c>
      <c r="D100" s="165"/>
    </row>
    <row r="101" spans="2:4" x14ac:dyDescent="0.15">
      <c r="B101" s="162" t="str">
        <f>IF(AND(Data!$N$30=1,Data!B100&lt;&gt;""),Data!B100,IF(AND(Data!$N$30=2,Data!C100&lt;&gt;""),Data!C100,IF(AND(Data!$N$30=3,Data!D100&lt;&gt;""),Data!D100,IF(AND(Data!$N$30=4,Data!E100&lt;&gt;""),Data!E100,IF(AND(Data!$N$30=5,Data!F100&lt;&gt;""),Data!F100,IF(AND(Data!$N$30=6,Data!G100&lt;&gt;""),Data!G100,IF(AND(Data!$N$30=7,Data!H100&lt;&gt;""),Data!H100,IF(AND(Data!$N$30=8,Data!I100&lt;&gt;""),Data!I100,IF(AND(Data!$N$30=9,Data!J100&lt;&gt;""),Data!J100,IF(AND(Data!$N$30=10,Data!K100&lt;&gt;""),Data!K100,""))))))))))</f>
        <v>D</v>
      </c>
      <c r="C101" s="161" t="str">
        <f>IF(AND(Data!$N$37=1,Data!B100&lt;&gt;""),Data!B100,IF(AND(Data!$N$37=2,Data!C100&lt;&gt;""),Data!C100,IF(AND(Data!$N$37=3,Data!D100&lt;&gt;""),Data!D100,IF(AND(Data!$N$37=4,Data!E100&lt;&gt;""),Data!E100,IF(AND(Data!$N$37=5,Data!F100&lt;&gt;""),Data!F100,IF(AND(Data!$N$37=6,Data!G100&lt;&gt;""),Data!G100,IF(AND(Data!$N$37=7,Data!H100&lt;&gt;""),Data!H100,IF(AND(Data!$N$37=8,Data!I100&lt;&gt;""),Data!I100,IF(AND(Data!$N$37=9,Data!J100&lt;&gt;""),Data!J100,IF(AND(Data!$N$37=10,Data!K100&lt;&gt;""),Data!K100,""))))))))))</f>
        <v>M</v>
      </c>
      <c r="D101" s="165"/>
    </row>
    <row r="102" spans="2:4" x14ac:dyDescent="0.15">
      <c r="B102" s="162" t="str">
        <f>IF(AND(Data!$N$30=1,Data!B101&lt;&gt;""),Data!B101,IF(AND(Data!$N$30=2,Data!C101&lt;&gt;""),Data!C101,IF(AND(Data!$N$30=3,Data!D101&lt;&gt;""),Data!D101,IF(AND(Data!$N$30=4,Data!E101&lt;&gt;""),Data!E101,IF(AND(Data!$N$30=5,Data!F101&lt;&gt;""),Data!F101,IF(AND(Data!$N$30=6,Data!G101&lt;&gt;""),Data!G101,IF(AND(Data!$N$30=7,Data!H101&lt;&gt;""),Data!H101,IF(AND(Data!$N$30=8,Data!I101&lt;&gt;""),Data!I101,IF(AND(Data!$N$30=9,Data!J101&lt;&gt;""),Data!J101,IF(AND(Data!$N$30=10,Data!K101&lt;&gt;""),Data!K101,""))))))))))</f>
        <v>D</v>
      </c>
      <c r="C102" s="161" t="str">
        <f>IF(AND(Data!$N$37=1,Data!B101&lt;&gt;""),Data!B101,IF(AND(Data!$N$37=2,Data!C101&lt;&gt;""),Data!C101,IF(AND(Data!$N$37=3,Data!D101&lt;&gt;""),Data!D101,IF(AND(Data!$N$37=4,Data!E101&lt;&gt;""),Data!E101,IF(AND(Data!$N$37=5,Data!F101&lt;&gt;""),Data!F101,IF(AND(Data!$N$37=6,Data!G101&lt;&gt;""),Data!G101,IF(AND(Data!$N$37=7,Data!H101&lt;&gt;""),Data!H101,IF(AND(Data!$N$37=8,Data!I101&lt;&gt;""),Data!I101,IF(AND(Data!$N$37=9,Data!J101&lt;&gt;""),Data!J101,IF(AND(Data!$N$37=10,Data!K101&lt;&gt;""),Data!K101,""))))))))))</f>
        <v>M</v>
      </c>
      <c r="D102" s="165"/>
    </row>
    <row r="103" spans="2:4" x14ac:dyDescent="0.15">
      <c r="B103" s="162" t="str">
        <f>IF(AND(Data!$N$30=1,Data!B102&lt;&gt;""),Data!B102,IF(AND(Data!$N$30=2,Data!C102&lt;&gt;""),Data!C102,IF(AND(Data!$N$30=3,Data!D102&lt;&gt;""),Data!D102,IF(AND(Data!$N$30=4,Data!E102&lt;&gt;""),Data!E102,IF(AND(Data!$N$30=5,Data!F102&lt;&gt;""),Data!F102,IF(AND(Data!$N$30=6,Data!G102&lt;&gt;""),Data!G102,IF(AND(Data!$N$30=7,Data!H102&lt;&gt;""),Data!H102,IF(AND(Data!$N$30=8,Data!I102&lt;&gt;""),Data!I102,IF(AND(Data!$N$30=9,Data!J102&lt;&gt;""),Data!J102,IF(AND(Data!$N$30=10,Data!K102&lt;&gt;""),Data!K102,""))))))))))</f>
        <v>M</v>
      </c>
      <c r="C103" s="161" t="str">
        <f>IF(AND(Data!$N$37=1,Data!B102&lt;&gt;""),Data!B102,IF(AND(Data!$N$37=2,Data!C102&lt;&gt;""),Data!C102,IF(AND(Data!$N$37=3,Data!D102&lt;&gt;""),Data!D102,IF(AND(Data!$N$37=4,Data!E102&lt;&gt;""),Data!E102,IF(AND(Data!$N$37=5,Data!F102&lt;&gt;""),Data!F102,IF(AND(Data!$N$37=6,Data!G102&lt;&gt;""),Data!G102,IF(AND(Data!$N$37=7,Data!H102&lt;&gt;""),Data!H102,IF(AND(Data!$N$37=8,Data!I102&lt;&gt;""),Data!I102,IF(AND(Data!$N$37=9,Data!J102&lt;&gt;""),Data!J102,IF(AND(Data!$N$37=10,Data!K102&lt;&gt;""),Data!K102,""))))))))))</f>
        <v>M</v>
      </c>
      <c r="D103" s="165"/>
    </row>
    <row r="104" spans="2:4" x14ac:dyDescent="0.15">
      <c r="B104" s="162" t="str">
        <f>IF(AND(Data!$N$30=1,Data!B103&lt;&gt;""),Data!B103,IF(AND(Data!$N$30=2,Data!C103&lt;&gt;""),Data!C103,IF(AND(Data!$N$30=3,Data!D103&lt;&gt;""),Data!D103,IF(AND(Data!$N$30=4,Data!E103&lt;&gt;""),Data!E103,IF(AND(Data!$N$30=5,Data!F103&lt;&gt;""),Data!F103,IF(AND(Data!$N$30=6,Data!G103&lt;&gt;""),Data!G103,IF(AND(Data!$N$30=7,Data!H103&lt;&gt;""),Data!H103,IF(AND(Data!$N$30=8,Data!I103&lt;&gt;""),Data!I103,IF(AND(Data!$N$30=9,Data!J103&lt;&gt;""),Data!J103,IF(AND(Data!$N$30=10,Data!K103&lt;&gt;""),Data!K103,""))))))))))</f>
        <v>M</v>
      </c>
      <c r="C104" s="161" t="str">
        <f>IF(AND(Data!$N$37=1,Data!B103&lt;&gt;""),Data!B103,IF(AND(Data!$N$37=2,Data!C103&lt;&gt;""),Data!C103,IF(AND(Data!$N$37=3,Data!D103&lt;&gt;""),Data!D103,IF(AND(Data!$N$37=4,Data!E103&lt;&gt;""),Data!E103,IF(AND(Data!$N$37=5,Data!F103&lt;&gt;""),Data!F103,IF(AND(Data!$N$37=6,Data!G103&lt;&gt;""),Data!G103,IF(AND(Data!$N$37=7,Data!H103&lt;&gt;""),Data!H103,IF(AND(Data!$N$37=8,Data!I103&lt;&gt;""),Data!I103,IF(AND(Data!$N$37=9,Data!J103&lt;&gt;""),Data!J103,IF(AND(Data!$N$37=10,Data!K103&lt;&gt;""),Data!K103,""))))))))))</f>
        <v>D</v>
      </c>
      <c r="D104" s="165"/>
    </row>
    <row r="105" spans="2:4" x14ac:dyDescent="0.15">
      <c r="B105" s="162" t="str">
        <f>IF(AND(Data!$N$30=1,Data!B104&lt;&gt;""),Data!B104,IF(AND(Data!$N$30=2,Data!C104&lt;&gt;""),Data!C104,IF(AND(Data!$N$30=3,Data!D104&lt;&gt;""),Data!D104,IF(AND(Data!$N$30=4,Data!E104&lt;&gt;""),Data!E104,IF(AND(Data!$N$30=5,Data!F104&lt;&gt;""),Data!F104,IF(AND(Data!$N$30=6,Data!G104&lt;&gt;""),Data!G104,IF(AND(Data!$N$30=7,Data!H104&lt;&gt;""),Data!H104,IF(AND(Data!$N$30=8,Data!I104&lt;&gt;""),Data!I104,IF(AND(Data!$N$30=9,Data!J104&lt;&gt;""),Data!J104,IF(AND(Data!$N$30=10,Data!K104&lt;&gt;""),Data!K104,""))))))))))</f>
        <v>M</v>
      </c>
      <c r="C105" s="161" t="str">
        <f>IF(AND(Data!$N$37=1,Data!B104&lt;&gt;""),Data!B104,IF(AND(Data!$N$37=2,Data!C104&lt;&gt;""),Data!C104,IF(AND(Data!$N$37=3,Data!D104&lt;&gt;""),Data!D104,IF(AND(Data!$N$37=4,Data!E104&lt;&gt;""),Data!E104,IF(AND(Data!$N$37=5,Data!F104&lt;&gt;""),Data!F104,IF(AND(Data!$N$37=6,Data!G104&lt;&gt;""),Data!G104,IF(AND(Data!$N$37=7,Data!H104&lt;&gt;""),Data!H104,IF(AND(Data!$N$37=8,Data!I104&lt;&gt;""),Data!I104,IF(AND(Data!$N$37=9,Data!J104&lt;&gt;""),Data!J104,IF(AND(Data!$N$37=10,Data!K104&lt;&gt;""),Data!K104,""))))))))))</f>
        <v>M</v>
      </c>
      <c r="D105" s="165"/>
    </row>
    <row r="106" spans="2:4" x14ac:dyDescent="0.15">
      <c r="B106" s="162" t="str">
        <f>IF(AND(Data!$N$30=1,Data!B105&lt;&gt;""),Data!B105,IF(AND(Data!$N$30=2,Data!C105&lt;&gt;""),Data!C105,IF(AND(Data!$N$30=3,Data!D105&lt;&gt;""),Data!D105,IF(AND(Data!$N$30=4,Data!E105&lt;&gt;""),Data!E105,IF(AND(Data!$N$30=5,Data!F105&lt;&gt;""),Data!F105,IF(AND(Data!$N$30=6,Data!G105&lt;&gt;""),Data!G105,IF(AND(Data!$N$30=7,Data!H105&lt;&gt;""),Data!H105,IF(AND(Data!$N$30=8,Data!I105&lt;&gt;""),Data!I105,IF(AND(Data!$N$30=9,Data!J105&lt;&gt;""),Data!J105,IF(AND(Data!$N$30=10,Data!K105&lt;&gt;""),Data!K105,""))))))))))</f>
        <v>BA</v>
      </c>
      <c r="C106" s="161" t="str">
        <f>IF(AND(Data!$N$37=1,Data!B105&lt;&gt;""),Data!B105,IF(AND(Data!$N$37=2,Data!C105&lt;&gt;""),Data!C105,IF(AND(Data!$N$37=3,Data!D105&lt;&gt;""),Data!D105,IF(AND(Data!$N$37=4,Data!E105&lt;&gt;""),Data!E105,IF(AND(Data!$N$37=5,Data!F105&lt;&gt;""),Data!F105,IF(AND(Data!$N$37=6,Data!G105&lt;&gt;""),Data!G105,IF(AND(Data!$N$37=7,Data!H105&lt;&gt;""),Data!H105,IF(AND(Data!$N$37=8,Data!I105&lt;&gt;""),Data!I105,IF(AND(Data!$N$37=9,Data!J105&lt;&gt;""),Data!J105,IF(AND(Data!$N$37=10,Data!K105&lt;&gt;""),Data!K105,""))))))))))</f>
        <v>M</v>
      </c>
      <c r="D106" s="165"/>
    </row>
    <row r="107" spans="2:4" x14ac:dyDescent="0.15">
      <c r="B107" s="162" t="str">
        <f>IF(AND(Data!$N$30=1,Data!B106&lt;&gt;""),Data!B106,IF(AND(Data!$N$30=2,Data!C106&lt;&gt;""),Data!C106,IF(AND(Data!$N$30=3,Data!D106&lt;&gt;""),Data!D106,IF(AND(Data!$N$30=4,Data!E106&lt;&gt;""),Data!E106,IF(AND(Data!$N$30=5,Data!F106&lt;&gt;""),Data!F106,IF(AND(Data!$N$30=6,Data!G106&lt;&gt;""),Data!G106,IF(AND(Data!$N$30=7,Data!H106&lt;&gt;""),Data!H106,IF(AND(Data!$N$30=8,Data!I106&lt;&gt;""),Data!I106,IF(AND(Data!$N$30=9,Data!J106&lt;&gt;""),Data!J106,IF(AND(Data!$N$30=10,Data!K106&lt;&gt;""),Data!K106,""))))))))))</f>
        <v>BA</v>
      </c>
      <c r="C107" s="161" t="str">
        <f>IF(AND(Data!$N$37=1,Data!B106&lt;&gt;""),Data!B106,IF(AND(Data!$N$37=2,Data!C106&lt;&gt;""),Data!C106,IF(AND(Data!$N$37=3,Data!D106&lt;&gt;""),Data!D106,IF(AND(Data!$N$37=4,Data!E106&lt;&gt;""),Data!E106,IF(AND(Data!$N$37=5,Data!F106&lt;&gt;""),Data!F106,IF(AND(Data!$N$37=6,Data!G106&lt;&gt;""),Data!G106,IF(AND(Data!$N$37=7,Data!H106&lt;&gt;""),Data!H106,IF(AND(Data!$N$37=8,Data!I106&lt;&gt;""),Data!I106,IF(AND(Data!$N$37=9,Data!J106&lt;&gt;""),Data!J106,IF(AND(Data!$N$37=10,Data!K106&lt;&gt;""),Data!K106,""))))))))))</f>
        <v>D</v>
      </c>
      <c r="D107" s="165"/>
    </row>
    <row r="108" spans="2:4" x14ac:dyDescent="0.15">
      <c r="B108" s="162" t="str">
        <f>IF(AND(Data!$N$30=1,Data!B107&lt;&gt;""),Data!B107,IF(AND(Data!$N$30=2,Data!C107&lt;&gt;""),Data!C107,IF(AND(Data!$N$30=3,Data!D107&lt;&gt;""),Data!D107,IF(AND(Data!$N$30=4,Data!E107&lt;&gt;""),Data!E107,IF(AND(Data!$N$30=5,Data!F107&lt;&gt;""),Data!F107,IF(AND(Data!$N$30=6,Data!G107&lt;&gt;""),Data!G107,IF(AND(Data!$N$30=7,Data!H107&lt;&gt;""),Data!H107,IF(AND(Data!$N$30=8,Data!I107&lt;&gt;""),Data!I107,IF(AND(Data!$N$30=9,Data!J107&lt;&gt;""),Data!J107,IF(AND(Data!$N$30=10,Data!K107&lt;&gt;""),Data!K107,""))))))))))</f>
        <v>BA</v>
      </c>
      <c r="C108" s="161" t="str">
        <f>IF(AND(Data!$N$37=1,Data!B107&lt;&gt;""),Data!B107,IF(AND(Data!$N$37=2,Data!C107&lt;&gt;""),Data!C107,IF(AND(Data!$N$37=3,Data!D107&lt;&gt;""),Data!D107,IF(AND(Data!$N$37=4,Data!E107&lt;&gt;""),Data!E107,IF(AND(Data!$N$37=5,Data!F107&lt;&gt;""),Data!F107,IF(AND(Data!$N$37=6,Data!G107&lt;&gt;""),Data!G107,IF(AND(Data!$N$37=7,Data!H107&lt;&gt;""),Data!H107,IF(AND(Data!$N$37=8,Data!I107&lt;&gt;""),Data!I107,IF(AND(Data!$N$37=9,Data!J107&lt;&gt;""),Data!J107,IF(AND(Data!$N$37=10,Data!K107&lt;&gt;""),Data!K107,""))))))))))</f>
        <v>M</v>
      </c>
      <c r="D108" s="165"/>
    </row>
    <row r="109" spans="2:4" x14ac:dyDescent="0.15">
      <c r="B109" s="162" t="str">
        <f>IF(AND(Data!$N$30=1,Data!B108&lt;&gt;""),Data!B108,IF(AND(Data!$N$30=2,Data!C108&lt;&gt;""),Data!C108,IF(AND(Data!$N$30=3,Data!D108&lt;&gt;""),Data!D108,IF(AND(Data!$N$30=4,Data!E108&lt;&gt;""),Data!E108,IF(AND(Data!$N$30=5,Data!F108&lt;&gt;""),Data!F108,IF(AND(Data!$N$30=6,Data!G108&lt;&gt;""),Data!G108,IF(AND(Data!$N$30=7,Data!H108&lt;&gt;""),Data!H108,IF(AND(Data!$N$30=8,Data!I108&lt;&gt;""),Data!I108,IF(AND(Data!$N$30=9,Data!J108&lt;&gt;""),Data!J108,IF(AND(Data!$N$30=10,Data!K108&lt;&gt;""),Data!K108,""))))))))))</f>
        <v>BA</v>
      </c>
      <c r="C109" s="161" t="str">
        <f>IF(AND(Data!$N$37=1,Data!B108&lt;&gt;""),Data!B108,IF(AND(Data!$N$37=2,Data!C108&lt;&gt;""),Data!C108,IF(AND(Data!$N$37=3,Data!D108&lt;&gt;""),Data!D108,IF(AND(Data!$N$37=4,Data!E108&lt;&gt;""),Data!E108,IF(AND(Data!$N$37=5,Data!F108&lt;&gt;""),Data!F108,IF(AND(Data!$N$37=6,Data!G108&lt;&gt;""),Data!G108,IF(AND(Data!$N$37=7,Data!H108&lt;&gt;""),Data!H108,IF(AND(Data!$N$37=8,Data!I108&lt;&gt;""),Data!I108,IF(AND(Data!$N$37=9,Data!J108&lt;&gt;""),Data!J108,IF(AND(Data!$N$37=10,Data!K108&lt;&gt;""),Data!K108,""))))))))))</f>
        <v>M</v>
      </c>
      <c r="D109" s="165"/>
    </row>
    <row r="110" spans="2:4" x14ac:dyDescent="0.15">
      <c r="B110" s="162" t="str">
        <f>IF(AND(Data!$N$30=1,Data!B109&lt;&gt;""),Data!B109,IF(AND(Data!$N$30=2,Data!C109&lt;&gt;""),Data!C109,IF(AND(Data!$N$30=3,Data!D109&lt;&gt;""),Data!D109,IF(AND(Data!$N$30=4,Data!E109&lt;&gt;""),Data!E109,IF(AND(Data!$N$30=5,Data!F109&lt;&gt;""),Data!F109,IF(AND(Data!$N$30=6,Data!G109&lt;&gt;""),Data!G109,IF(AND(Data!$N$30=7,Data!H109&lt;&gt;""),Data!H109,IF(AND(Data!$N$30=8,Data!I109&lt;&gt;""),Data!I109,IF(AND(Data!$N$30=9,Data!J109&lt;&gt;""),Data!J109,IF(AND(Data!$N$30=10,Data!K109&lt;&gt;""),Data!K109,""))))))))))</f>
        <v>M</v>
      </c>
      <c r="C110" s="161" t="str">
        <f>IF(AND(Data!$N$37=1,Data!B109&lt;&gt;""),Data!B109,IF(AND(Data!$N$37=2,Data!C109&lt;&gt;""),Data!C109,IF(AND(Data!$N$37=3,Data!D109&lt;&gt;""),Data!D109,IF(AND(Data!$N$37=4,Data!E109&lt;&gt;""),Data!E109,IF(AND(Data!$N$37=5,Data!F109&lt;&gt;""),Data!F109,IF(AND(Data!$N$37=6,Data!G109&lt;&gt;""),Data!G109,IF(AND(Data!$N$37=7,Data!H109&lt;&gt;""),Data!H109,IF(AND(Data!$N$37=8,Data!I109&lt;&gt;""),Data!I109,IF(AND(Data!$N$37=9,Data!J109&lt;&gt;""),Data!J109,IF(AND(Data!$N$37=10,Data!K109&lt;&gt;""),Data!K109,""))))))))))</f>
        <v>M</v>
      </c>
      <c r="D110" s="165"/>
    </row>
    <row r="111" spans="2:4" x14ac:dyDescent="0.15">
      <c r="B111" s="162" t="str">
        <f>IF(AND(Data!$N$30=1,Data!B110&lt;&gt;""),Data!B110,IF(AND(Data!$N$30=2,Data!C110&lt;&gt;""),Data!C110,IF(AND(Data!$N$30=3,Data!D110&lt;&gt;""),Data!D110,IF(AND(Data!$N$30=4,Data!E110&lt;&gt;""),Data!E110,IF(AND(Data!$N$30=5,Data!F110&lt;&gt;""),Data!F110,IF(AND(Data!$N$30=6,Data!G110&lt;&gt;""),Data!G110,IF(AND(Data!$N$30=7,Data!H110&lt;&gt;""),Data!H110,IF(AND(Data!$N$30=8,Data!I110&lt;&gt;""),Data!I110,IF(AND(Data!$N$30=9,Data!J110&lt;&gt;""),Data!J110,IF(AND(Data!$N$30=10,Data!K110&lt;&gt;""),Data!K110,""))))))))))</f>
        <v>BA</v>
      </c>
      <c r="C111" s="161" t="str">
        <f>IF(AND(Data!$N$37=1,Data!B110&lt;&gt;""),Data!B110,IF(AND(Data!$N$37=2,Data!C110&lt;&gt;""),Data!C110,IF(AND(Data!$N$37=3,Data!D110&lt;&gt;""),Data!D110,IF(AND(Data!$N$37=4,Data!E110&lt;&gt;""),Data!E110,IF(AND(Data!$N$37=5,Data!F110&lt;&gt;""),Data!F110,IF(AND(Data!$N$37=6,Data!G110&lt;&gt;""),Data!G110,IF(AND(Data!$N$37=7,Data!H110&lt;&gt;""),Data!H110,IF(AND(Data!$N$37=8,Data!I110&lt;&gt;""),Data!I110,IF(AND(Data!$N$37=9,Data!J110&lt;&gt;""),Data!J110,IF(AND(Data!$N$37=10,Data!K110&lt;&gt;""),Data!K110,""))))))))))</f>
        <v>M</v>
      </c>
      <c r="D111" s="165"/>
    </row>
    <row r="112" spans="2:4" x14ac:dyDescent="0.15">
      <c r="B112" s="162" t="str">
        <f>IF(AND(Data!$N$30=1,Data!B111&lt;&gt;""),Data!B111,IF(AND(Data!$N$30=2,Data!C111&lt;&gt;""),Data!C111,IF(AND(Data!$N$30=3,Data!D111&lt;&gt;""),Data!D111,IF(AND(Data!$N$30=4,Data!E111&lt;&gt;""),Data!E111,IF(AND(Data!$N$30=5,Data!F111&lt;&gt;""),Data!F111,IF(AND(Data!$N$30=6,Data!G111&lt;&gt;""),Data!G111,IF(AND(Data!$N$30=7,Data!H111&lt;&gt;""),Data!H111,IF(AND(Data!$N$30=8,Data!I111&lt;&gt;""),Data!I111,IF(AND(Data!$N$30=9,Data!J111&lt;&gt;""),Data!J111,IF(AND(Data!$N$30=10,Data!K111&lt;&gt;""),Data!K111,""))))))))))</f>
        <v>D</v>
      </c>
      <c r="C112" s="161" t="str">
        <f>IF(AND(Data!$N$37=1,Data!B111&lt;&gt;""),Data!B111,IF(AND(Data!$N$37=2,Data!C111&lt;&gt;""),Data!C111,IF(AND(Data!$N$37=3,Data!D111&lt;&gt;""),Data!D111,IF(AND(Data!$N$37=4,Data!E111&lt;&gt;""),Data!E111,IF(AND(Data!$N$37=5,Data!F111&lt;&gt;""),Data!F111,IF(AND(Data!$N$37=6,Data!G111&lt;&gt;""),Data!G111,IF(AND(Data!$N$37=7,Data!H111&lt;&gt;""),Data!H111,IF(AND(Data!$N$37=8,Data!I111&lt;&gt;""),Data!I111,IF(AND(Data!$N$37=9,Data!J111&lt;&gt;""),Data!J111,IF(AND(Data!$N$37=10,Data!K111&lt;&gt;""),Data!K111,""))))))))))</f>
        <v>M</v>
      </c>
      <c r="D112" s="165"/>
    </row>
    <row r="113" spans="2:4" x14ac:dyDescent="0.15">
      <c r="B113" s="162" t="str">
        <f>IF(AND(Data!$N$30=1,Data!B112&lt;&gt;""),Data!B112,IF(AND(Data!$N$30=2,Data!C112&lt;&gt;""),Data!C112,IF(AND(Data!$N$30=3,Data!D112&lt;&gt;""),Data!D112,IF(AND(Data!$N$30=4,Data!E112&lt;&gt;""),Data!E112,IF(AND(Data!$N$30=5,Data!F112&lt;&gt;""),Data!F112,IF(AND(Data!$N$30=6,Data!G112&lt;&gt;""),Data!G112,IF(AND(Data!$N$30=7,Data!H112&lt;&gt;""),Data!H112,IF(AND(Data!$N$30=8,Data!I112&lt;&gt;""),Data!I112,IF(AND(Data!$N$30=9,Data!J112&lt;&gt;""),Data!J112,IF(AND(Data!$N$30=10,Data!K112&lt;&gt;""),Data!K112,""))))))))))</f>
        <v/>
      </c>
      <c r="C113" s="161" t="str">
        <f>IF(AND(Data!$N$37=1,Data!B112&lt;&gt;""),Data!B112,IF(AND(Data!$N$37=2,Data!C112&lt;&gt;""),Data!C112,IF(AND(Data!$N$37=3,Data!D112&lt;&gt;""),Data!D112,IF(AND(Data!$N$37=4,Data!E112&lt;&gt;""),Data!E112,IF(AND(Data!$N$37=5,Data!F112&lt;&gt;""),Data!F112,IF(AND(Data!$N$37=6,Data!G112&lt;&gt;""),Data!G112,IF(AND(Data!$N$37=7,Data!H112&lt;&gt;""),Data!H112,IF(AND(Data!$N$37=8,Data!I112&lt;&gt;""),Data!I112,IF(AND(Data!$N$37=9,Data!J112&lt;&gt;""),Data!J112,IF(AND(Data!$N$37=10,Data!K112&lt;&gt;""),Data!K112,""))))))))))</f>
        <v/>
      </c>
      <c r="D113" s="165"/>
    </row>
    <row r="114" spans="2:4" x14ac:dyDescent="0.15">
      <c r="B114" s="162" t="str">
        <f>IF(AND(Data!$N$30=1,Data!B113&lt;&gt;""),Data!B113,IF(AND(Data!$N$30=2,Data!C113&lt;&gt;""),Data!C113,IF(AND(Data!$N$30=3,Data!D113&lt;&gt;""),Data!D113,IF(AND(Data!$N$30=4,Data!E113&lt;&gt;""),Data!E113,IF(AND(Data!$N$30=5,Data!F113&lt;&gt;""),Data!F113,IF(AND(Data!$N$30=6,Data!G113&lt;&gt;""),Data!G113,IF(AND(Data!$N$30=7,Data!H113&lt;&gt;""),Data!H113,IF(AND(Data!$N$30=8,Data!I113&lt;&gt;""),Data!I113,IF(AND(Data!$N$30=9,Data!J113&lt;&gt;""),Data!J113,IF(AND(Data!$N$30=10,Data!K113&lt;&gt;""),Data!K113,""))))))))))</f>
        <v/>
      </c>
      <c r="C114" s="161" t="str">
        <f>IF(AND(Data!$N$37=1,Data!B113&lt;&gt;""),Data!B113,IF(AND(Data!$N$37=2,Data!C113&lt;&gt;""),Data!C113,IF(AND(Data!$N$37=3,Data!D113&lt;&gt;""),Data!D113,IF(AND(Data!$N$37=4,Data!E113&lt;&gt;""),Data!E113,IF(AND(Data!$N$37=5,Data!F113&lt;&gt;""),Data!F113,IF(AND(Data!$N$37=6,Data!G113&lt;&gt;""),Data!G113,IF(AND(Data!$N$37=7,Data!H113&lt;&gt;""),Data!H113,IF(AND(Data!$N$37=8,Data!I113&lt;&gt;""),Data!I113,IF(AND(Data!$N$37=9,Data!J113&lt;&gt;""),Data!J113,IF(AND(Data!$N$37=10,Data!K113&lt;&gt;""),Data!K113,""))))))))))</f>
        <v/>
      </c>
      <c r="D114" s="165"/>
    </row>
    <row r="115" spans="2:4" x14ac:dyDescent="0.15">
      <c r="B115" s="162" t="str">
        <f>IF(AND(Data!$N$30=1,Data!B114&lt;&gt;""),Data!B114,IF(AND(Data!$N$30=2,Data!C114&lt;&gt;""),Data!C114,IF(AND(Data!$N$30=3,Data!D114&lt;&gt;""),Data!D114,IF(AND(Data!$N$30=4,Data!E114&lt;&gt;""),Data!E114,IF(AND(Data!$N$30=5,Data!F114&lt;&gt;""),Data!F114,IF(AND(Data!$N$30=6,Data!G114&lt;&gt;""),Data!G114,IF(AND(Data!$N$30=7,Data!H114&lt;&gt;""),Data!H114,IF(AND(Data!$N$30=8,Data!I114&lt;&gt;""),Data!I114,IF(AND(Data!$N$30=9,Data!J114&lt;&gt;""),Data!J114,IF(AND(Data!$N$30=10,Data!K114&lt;&gt;""),Data!K114,""))))))))))</f>
        <v/>
      </c>
      <c r="C115" s="161" t="str">
        <f>IF(AND(Data!$N$37=1,Data!B114&lt;&gt;""),Data!B114,IF(AND(Data!$N$37=2,Data!C114&lt;&gt;""),Data!C114,IF(AND(Data!$N$37=3,Data!D114&lt;&gt;""),Data!D114,IF(AND(Data!$N$37=4,Data!E114&lt;&gt;""),Data!E114,IF(AND(Data!$N$37=5,Data!F114&lt;&gt;""),Data!F114,IF(AND(Data!$N$37=6,Data!G114&lt;&gt;""),Data!G114,IF(AND(Data!$N$37=7,Data!H114&lt;&gt;""),Data!H114,IF(AND(Data!$N$37=8,Data!I114&lt;&gt;""),Data!I114,IF(AND(Data!$N$37=9,Data!J114&lt;&gt;""),Data!J114,IF(AND(Data!$N$37=10,Data!K114&lt;&gt;""),Data!K114,""))))))))))</f>
        <v/>
      </c>
      <c r="D115" s="165"/>
    </row>
    <row r="116" spans="2:4" x14ac:dyDescent="0.15">
      <c r="B116" s="162" t="str">
        <f>IF(AND(Data!$N$30=1,Data!B115&lt;&gt;""),Data!B115,IF(AND(Data!$N$30=2,Data!C115&lt;&gt;""),Data!C115,IF(AND(Data!$N$30=3,Data!D115&lt;&gt;""),Data!D115,IF(AND(Data!$N$30=4,Data!E115&lt;&gt;""),Data!E115,IF(AND(Data!$N$30=5,Data!F115&lt;&gt;""),Data!F115,IF(AND(Data!$N$30=6,Data!G115&lt;&gt;""),Data!G115,IF(AND(Data!$N$30=7,Data!H115&lt;&gt;""),Data!H115,IF(AND(Data!$N$30=8,Data!I115&lt;&gt;""),Data!I115,IF(AND(Data!$N$30=9,Data!J115&lt;&gt;""),Data!J115,IF(AND(Data!$N$30=10,Data!K115&lt;&gt;""),Data!K115,""))))))))))</f>
        <v/>
      </c>
      <c r="C116" s="161" t="str">
        <f>IF(AND(Data!$N$37=1,Data!B115&lt;&gt;""),Data!B115,IF(AND(Data!$N$37=2,Data!C115&lt;&gt;""),Data!C115,IF(AND(Data!$N$37=3,Data!D115&lt;&gt;""),Data!D115,IF(AND(Data!$N$37=4,Data!E115&lt;&gt;""),Data!E115,IF(AND(Data!$N$37=5,Data!F115&lt;&gt;""),Data!F115,IF(AND(Data!$N$37=6,Data!G115&lt;&gt;""),Data!G115,IF(AND(Data!$N$37=7,Data!H115&lt;&gt;""),Data!H115,IF(AND(Data!$N$37=8,Data!I115&lt;&gt;""),Data!I115,IF(AND(Data!$N$37=9,Data!J115&lt;&gt;""),Data!J115,IF(AND(Data!$N$37=10,Data!K115&lt;&gt;""),Data!K115,""))))))))))</f>
        <v/>
      </c>
      <c r="D116" s="165"/>
    </row>
    <row r="117" spans="2:4" x14ac:dyDescent="0.15">
      <c r="B117" s="162" t="str">
        <f>IF(AND(Data!$N$30=1,Data!B116&lt;&gt;""),Data!B116,IF(AND(Data!$N$30=2,Data!C116&lt;&gt;""),Data!C116,IF(AND(Data!$N$30=3,Data!D116&lt;&gt;""),Data!D116,IF(AND(Data!$N$30=4,Data!E116&lt;&gt;""),Data!E116,IF(AND(Data!$N$30=5,Data!F116&lt;&gt;""),Data!F116,IF(AND(Data!$N$30=6,Data!G116&lt;&gt;""),Data!G116,IF(AND(Data!$N$30=7,Data!H116&lt;&gt;""),Data!H116,IF(AND(Data!$N$30=8,Data!I116&lt;&gt;""),Data!I116,IF(AND(Data!$N$30=9,Data!J116&lt;&gt;""),Data!J116,IF(AND(Data!$N$30=10,Data!K116&lt;&gt;""),Data!K116,""))))))))))</f>
        <v/>
      </c>
      <c r="C117" s="161" t="str">
        <f>IF(AND(Data!$N$37=1,Data!B116&lt;&gt;""),Data!B116,IF(AND(Data!$N$37=2,Data!C116&lt;&gt;""),Data!C116,IF(AND(Data!$N$37=3,Data!D116&lt;&gt;""),Data!D116,IF(AND(Data!$N$37=4,Data!E116&lt;&gt;""),Data!E116,IF(AND(Data!$N$37=5,Data!F116&lt;&gt;""),Data!F116,IF(AND(Data!$N$37=6,Data!G116&lt;&gt;""),Data!G116,IF(AND(Data!$N$37=7,Data!H116&lt;&gt;""),Data!H116,IF(AND(Data!$N$37=8,Data!I116&lt;&gt;""),Data!I116,IF(AND(Data!$N$37=9,Data!J116&lt;&gt;""),Data!J116,IF(AND(Data!$N$37=10,Data!K116&lt;&gt;""),Data!K116,""))))))))))</f>
        <v/>
      </c>
      <c r="D117" s="165"/>
    </row>
    <row r="118" spans="2:4" x14ac:dyDescent="0.15">
      <c r="B118" s="162" t="str">
        <f>IF(AND(Data!$N$30=1,Data!B117&lt;&gt;""),Data!B117,IF(AND(Data!$N$30=2,Data!C117&lt;&gt;""),Data!C117,IF(AND(Data!$N$30=3,Data!D117&lt;&gt;""),Data!D117,IF(AND(Data!$N$30=4,Data!E117&lt;&gt;""),Data!E117,IF(AND(Data!$N$30=5,Data!F117&lt;&gt;""),Data!F117,IF(AND(Data!$N$30=6,Data!G117&lt;&gt;""),Data!G117,IF(AND(Data!$N$30=7,Data!H117&lt;&gt;""),Data!H117,IF(AND(Data!$N$30=8,Data!I117&lt;&gt;""),Data!I117,IF(AND(Data!$N$30=9,Data!J117&lt;&gt;""),Data!J117,IF(AND(Data!$N$30=10,Data!K117&lt;&gt;""),Data!K117,""))))))))))</f>
        <v/>
      </c>
      <c r="C118" s="161" t="str">
        <f>IF(AND(Data!$N$37=1,Data!B117&lt;&gt;""),Data!B117,IF(AND(Data!$N$37=2,Data!C117&lt;&gt;""),Data!C117,IF(AND(Data!$N$37=3,Data!D117&lt;&gt;""),Data!D117,IF(AND(Data!$N$37=4,Data!E117&lt;&gt;""),Data!E117,IF(AND(Data!$N$37=5,Data!F117&lt;&gt;""),Data!F117,IF(AND(Data!$N$37=6,Data!G117&lt;&gt;""),Data!G117,IF(AND(Data!$N$37=7,Data!H117&lt;&gt;""),Data!H117,IF(AND(Data!$N$37=8,Data!I117&lt;&gt;""),Data!I117,IF(AND(Data!$N$37=9,Data!J117&lt;&gt;""),Data!J117,IF(AND(Data!$N$37=10,Data!K117&lt;&gt;""),Data!K117,""))))))))))</f>
        <v/>
      </c>
      <c r="D118" s="165"/>
    </row>
    <row r="119" spans="2:4" x14ac:dyDescent="0.15">
      <c r="B119" s="162" t="str">
        <f>IF(AND(Data!$N$30=1,Data!B118&lt;&gt;""),Data!B118,IF(AND(Data!$N$30=2,Data!C118&lt;&gt;""),Data!C118,IF(AND(Data!$N$30=3,Data!D118&lt;&gt;""),Data!D118,IF(AND(Data!$N$30=4,Data!E118&lt;&gt;""),Data!E118,IF(AND(Data!$N$30=5,Data!F118&lt;&gt;""),Data!F118,IF(AND(Data!$N$30=6,Data!G118&lt;&gt;""),Data!G118,IF(AND(Data!$N$30=7,Data!H118&lt;&gt;""),Data!H118,IF(AND(Data!$N$30=8,Data!I118&lt;&gt;""),Data!I118,IF(AND(Data!$N$30=9,Data!J118&lt;&gt;""),Data!J118,IF(AND(Data!$N$30=10,Data!K118&lt;&gt;""),Data!K118,""))))))))))</f>
        <v/>
      </c>
      <c r="C119" s="161" t="str">
        <f>IF(AND(Data!$N$37=1,Data!B118&lt;&gt;""),Data!B118,IF(AND(Data!$N$37=2,Data!C118&lt;&gt;""),Data!C118,IF(AND(Data!$N$37=3,Data!D118&lt;&gt;""),Data!D118,IF(AND(Data!$N$37=4,Data!E118&lt;&gt;""),Data!E118,IF(AND(Data!$N$37=5,Data!F118&lt;&gt;""),Data!F118,IF(AND(Data!$N$37=6,Data!G118&lt;&gt;""),Data!G118,IF(AND(Data!$N$37=7,Data!H118&lt;&gt;""),Data!H118,IF(AND(Data!$N$37=8,Data!I118&lt;&gt;""),Data!I118,IF(AND(Data!$N$37=9,Data!J118&lt;&gt;""),Data!J118,IF(AND(Data!$N$37=10,Data!K118&lt;&gt;""),Data!K118,""))))))))))</f>
        <v/>
      </c>
      <c r="D119" s="165"/>
    </row>
    <row r="120" spans="2:4" x14ac:dyDescent="0.15">
      <c r="B120" s="162" t="str">
        <f>IF(AND(Data!$N$30=1,Data!B119&lt;&gt;""),Data!B119,IF(AND(Data!$N$30=2,Data!C119&lt;&gt;""),Data!C119,IF(AND(Data!$N$30=3,Data!D119&lt;&gt;""),Data!D119,IF(AND(Data!$N$30=4,Data!E119&lt;&gt;""),Data!E119,IF(AND(Data!$N$30=5,Data!F119&lt;&gt;""),Data!F119,IF(AND(Data!$N$30=6,Data!G119&lt;&gt;""),Data!G119,IF(AND(Data!$N$30=7,Data!H119&lt;&gt;""),Data!H119,IF(AND(Data!$N$30=8,Data!I119&lt;&gt;""),Data!I119,IF(AND(Data!$N$30=9,Data!J119&lt;&gt;""),Data!J119,IF(AND(Data!$N$30=10,Data!K119&lt;&gt;""),Data!K119,""))))))))))</f>
        <v/>
      </c>
      <c r="C120" s="161" t="str">
        <f>IF(AND(Data!$N$37=1,Data!B119&lt;&gt;""),Data!B119,IF(AND(Data!$N$37=2,Data!C119&lt;&gt;""),Data!C119,IF(AND(Data!$N$37=3,Data!D119&lt;&gt;""),Data!D119,IF(AND(Data!$N$37=4,Data!E119&lt;&gt;""),Data!E119,IF(AND(Data!$N$37=5,Data!F119&lt;&gt;""),Data!F119,IF(AND(Data!$N$37=6,Data!G119&lt;&gt;""),Data!G119,IF(AND(Data!$N$37=7,Data!H119&lt;&gt;""),Data!H119,IF(AND(Data!$N$37=8,Data!I119&lt;&gt;""),Data!I119,IF(AND(Data!$N$37=9,Data!J119&lt;&gt;""),Data!J119,IF(AND(Data!$N$37=10,Data!K119&lt;&gt;""),Data!K119,""))))))))))</f>
        <v/>
      </c>
      <c r="D120" s="165"/>
    </row>
    <row r="121" spans="2:4" x14ac:dyDescent="0.15">
      <c r="B121" s="162" t="str">
        <f>IF(AND(Data!$N$30=1,Data!B120&lt;&gt;""),Data!B120,IF(AND(Data!$N$30=2,Data!C120&lt;&gt;""),Data!C120,IF(AND(Data!$N$30=3,Data!D120&lt;&gt;""),Data!D120,IF(AND(Data!$N$30=4,Data!E120&lt;&gt;""),Data!E120,IF(AND(Data!$N$30=5,Data!F120&lt;&gt;""),Data!F120,IF(AND(Data!$N$30=6,Data!G120&lt;&gt;""),Data!G120,IF(AND(Data!$N$30=7,Data!H120&lt;&gt;""),Data!H120,IF(AND(Data!$N$30=8,Data!I120&lt;&gt;""),Data!I120,IF(AND(Data!$N$30=9,Data!J120&lt;&gt;""),Data!J120,IF(AND(Data!$N$30=10,Data!K120&lt;&gt;""),Data!K120,""))))))))))</f>
        <v/>
      </c>
      <c r="C121" s="161" t="str">
        <f>IF(AND(Data!$N$37=1,Data!B120&lt;&gt;""),Data!B120,IF(AND(Data!$N$37=2,Data!C120&lt;&gt;""),Data!C120,IF(AND(Data!$N$37=3,Data!D120&lt;&gt;""),Data!D120,IF(AND(Data!$N$37=4,Data!E120&lt;&gt;""),Data!E120,IF(AND(Data!$N$37=5,Data!F120&lt;&gt;""),Data!F120,IF(AND(Data!$N$37=6,Data!G120&lt;&gt;""),Data!G120,IF(AND(Data!$N$37=7,Data!H120&lt;&gt;""),Data!H120,IF(AND(Data!$N$37=8,Data!I120&lt;&gt;""),Data!I120,IF(AND(Data!$N$37=9,Data!J120&lt;&gt;""),Data!J120,IF(AND(Data!$N$37=10,Data!K120&lt;&gt;""),Data!K120,""))))))))))</f>
        <v/>
      </c>
      <c r="D121" s="165"/>
    </row>
    <row r="122" spans="2:4" x14ac:dyDescent="0.15">
      <c r="B122" s="162" t="str">
        <f>IF(AND(Data!$N$30=1,Data!B121&lt;&gt;""),Data!B121,IF(AND(Data!$N$30=2,Data!C121&lt;&gt;""),Data!C121,IF(AND(Data!$N$30=3,Data!D121&lt;&gt;""),Data!D121,IF(AND(Data!$N$30=4,Data!E121&lt;&gt;""),Data!E121,IF(AND(Data!$N$30=5,Data!F121&lt;&gt;""),Data!F121,IF(AND(Data!$N$30=6,Data!G121&lt;&gt;""),Data!G121,IF(AND(Data!$N$30=7,Data!H121&lt;&gt;""),Data!H121,IF(AND(Data!$N$30=8,Data!I121&lt;&gt;""),Data!I121,IF(AND(Data!$N$30=9,Data!J121&lt;&gt;""),Data!J121,IF(AND(Data!$N$30=10,Data!K121&lt;&gt;""),Data!K121,""))))))))))</f>
        <v/>
      </c>
      <c r="C122" s="161" t="str">
        <f>IF(AND(Data!$N$37=1,Data!B121&lt;&gt;""),Data!B121,IF(AND(Data!$N$37=2,Data!C121&lt;&gt;""),Data!C121,IF(AND(Data!$N$37=3,Data!D121&lt;&gt;""),Data!D121,IF(AND(Data!$N$37=4,Data!E121&lt;&gt;""),Data!E121,IF(AND(Data!$N$37=5,Data!F121&lt;&gt;""),Data!F121,IF(AND(Data!$N$37=6,Data!G121&lt;&gt;""),Data!G121,IF(AND(Data!$N$37=7,Data!H121&lt;&gt;""),Data!H121,IF(AND(Data!$N$37=8,Data!I121&lt;&gt;""),Data!I121,IF(AND(Data!$N$37=9,Data!J121&lt;&gt;""),Data!J121,IF(AND(Data!$N$37=10,Data!K121&lt;&gt;""),Data!K121,""))))))))))</f>
        <v/>
      </c>
      <c r="D122" s="165"/>
    </row>
    <row r="123" spans="2:4" x14ac:dyDescent="0.15">
      <c r="B123" s="162" t="str">
        <f>IF(AND(Data!$N$30=1,Data!B122&lt;&gt;""),Data!B122,IF(AND(Data!$N$30=2,Data!C122&lt;&gt;""),Data!C122,IF(AND(Data!$N$30=3,Data!D122&lt;&gt;""),Data!D122,IF(AND(Data!$N$30=4,Data!E122&lt;&gt;""),Data!E122,IF(AND(Data!$N$30=5,Data!F122&lt;&gt;""),Data!F122,IF(AND(Data!$N$30=6,Data!G122&lt;&gt;""),Data!G122,IF(AND(Data!$N$30=7,Data!H122&lt;&gt;""),Data!H122,IF(AND(Data!$N$30=8,Data!I122&lt;&gt;""),Data!I122,IF(AND(Data!$N$30=9,Data!J122&lt;&gt;""),Data!J122,IF(AND(Data!$N$30=10,Data!K122&lt;&gt;""),Data!K122,""))))))))))</f>
        <v/>
      </c>
      <c r="C123" s="161" t="str">
        <f>IF(AND(Data!$N$37=1,Data!B122&lt;&gt;""),Data!B122,IF(AND(Data!$N$37=2,Data!C122&lt;&gt;""),Data!C122,IF(AND(Data!$N$37=3,Data!D122&lt;&gt;""),Data!D122,IF(AND(Data!$N$37=4,Data!E122&lt;&gt;""),Data!E122,IF(AND(Data!$N$37=5,Data!F122&lt;&gt;""),Data!F122,IF(AND(Data!$N$37=6,Data!G122&lt;&gt;""),Data!G122,IF(AND(Data!$N$37=7,Data!H122&lt;&gt;""),Data!H122,IF(AND(Data!$N$37=8,Data!I122&lt;&gt;""),Data!I122,IF(AND(Data!$N$37=9,Data!J122&lt;&gt;""),Data!J122,IF(AND(Data!$N$37=10,Data!K122&lt;&gt;""),Data!K122,""))))))))))</f>
        <v/>
      </c>
      <c r="D123" s="165"/>
    </row>
    <row r="124" spans="2:4" x14ac:dyDescent="0.15">
      <c r="B124" s="162" t="str">
        <f>IF(AND(Data!$N$30=1,Data!B123&lt;&gt;""),Data!B123,IF(AND(Data!$N$30=2,Data!C123&lt;&gt;""),Data!C123,IF(AND(Data!$N$30=3,Data!D123&lt;&gt;""),Data!D123,IF(AND(Data!$N$30=4,Data!E123&lt;&gt;""),Data!E123,IF(AND(Data!$N$30=5,Data!F123&lt;&gt;""),Data!F123,IF(AND(Data!$N$30=6,Data!G123&lt;&gt;""),Data!G123,IF(AND(Data!$N$30=7,Data!H123&lt;&gt;""),Data!H123,IF(AND(Data!$N$30=8,Data!I123&lt;&gt;""),Data!I123,IF(AND(Data!$N$30=9,Data!J123&lt;&gt;""),Data!J123,IF(AND(Data!$N$30=10,Data!K123&lt;&gt;""),Data!K123,""))))))))))</f>
        <v/>
      </c>
      <c r="C124" s="161" t="str">
        <f>IF(AND(Data!$N$37=1,Data!B123&lt;&gt;""),Data!B123,IF(AND(Data!$N$37=2,Data!C123&lt;&gt;""),Data!C123,IF(AND(Data!$N$37=3,Data!D123&lt;&gt;""),Data!D123,IF(AND(Data!$N$37=4,Data!E123&lt;&gt;""),Data!E123,IF(AND(Data!$N$37=5,Data!F123&lt;&gt;""),Data!F123,IF(AND(Data!$N$37=6,Data!G123&lt;&gt;""),Data!G123,IF(AND(Data!$N$37=7,Data!H123&lt;&gt;""),Data!H123,IF(AND(Data!$N$37=8,Data!I123&lt;&gt;""),Data!I123,IF(AND(Data!$N$37=9,Data!J123&lt;&gt;""),Data!J123,IF(AND(Data!$N$37=10,Data!K123&lt;&gt;""),Data!K123,""))))))))))</f>
        <v/>
      </c>
      <c r="D124" s="165"/>
    </row>
    <row r="125" spans="2:4" x14ac:dyDescent="0.15">
      <c r="B125" s="162" t="str">
        <f>IF(AND(Data!$N$30=1,Data!B124&lt;&gt;""),Data!B124,IF(AND(Data!$N$30=2,Data!C124&lt;&gt;""),Data!C124,IF(AND(Data!$N$30=3,Data!D124&lt;&gt;""),Data!D124,IF(AND(Data!$N$30=4,Data!E124&lt;&gt;""),Data!E124,IF(AND(Data!$N$30=5,Data!F124&lt;&gt;""),Data!F124,IF(AND(Data!$N$30=6,Data!G124&lt;&gt;""),Data!G124,IF(AND(Data!$N$30=7,Data!H124&lt;&gt;""),Data!H124,IF(AND(Data!$N$30=8,Data!I124&lt;&gt;""),Data!I124,IF(AND(Data!$N$30=9,Data!J124&lt;&gt;""),Data!J124,IF(AND(Data!$N$30=10,Data!K124&lt;&gt;""),Data!K124,""))))))))))</f>
        <v/>
      </c>
      <c r="C125" s="161" t="str">
        <f>IF(AND(Data!$N$37=1,Data!B124&lt;&gt;""),Data!B124,IF(AND(Data!$N$37=2,Data!C124&lt;&gt;""),Data!C124,IF(AND(Data!$N$37=3,Data!D124&lt;&gt;""),Data!D124,IF(AND(Data!$N$37=4,Data!E124&lt;&gt;""),Data!E124,IF(AND(Data!$N$37=5,Data!F124&lt;&gt;""),Data!F124,IF(AND(Data!$N$37=6,Data!G124&lt;&gt;""),Data!G124,IF(AND(Data!$N$37=7,Data!H124&lt;&gt;""),Data!H124,IF(AND(Data!$N$37=8,Data!I124&lt;&gt;""),Data!I124,IF(AND(Data!$N$37=9,Data!J124&lt;&gt;""),Data!J124,IF(AND(Data!$N$37=10,Data!K124&lt;&gt;""),Data!K124,""))))))))))</f>
        <v/>
      </c>
      <c r="D125" s="165"/>
    </row>
    <row r="126" spans="2:4" x14ac:dyDescent="0.15">
      <c r="B126" s="162" t="str">
        <f>IF(AND(Data!$N$30=1,Data!B125&lt;&gt;""),Data!B125,IF(AND(Data!$N$30=2,Data!C125&lt;&gt;""),Data!C125,IF(AND(Data!$N$30=3,Data!D125&lt;&gt;""),Data!D125,IF(AND(Data!$N$30=4,Data!E125&lt;&gt;""),Data!E125,IF(AND(Data!$N$30=5,Data!F125&lt;&gt;""),Data!F125,IF(AND(Data!$N$30=6,Data!G125&lt;&gt;""),Data!G125,IF(AND(Data!$N$30=7,Data!H125&lt;&gt;""),Data!H125,IF(AND(Data!$N$30=8,Data!I125&lt;&gt;""),Data!I125,IF(AND(Data!$N$30=9,Data!J125&lt;&gt;""),Data!J125,IF(AND(Data!$N$30=10,Data!K125&lt;&gt;""),Data!K125,""))))))))))</f>
        <v/>
      </c>
      <c r="C126" s="161" t="str">
        <f>IF(AND(Data!$N$37=1,Data!B125&lt;&gt;""),Data!B125,IF(AND(Data!$N$37=2,Data!C125&lt;&gt;""),Data!C125,IF(AND(Data!$N$37=3,Data!D125&lt;&gt;""),Data!D125,IF(AND(Data!$N$37=4,Data!E125&lt;&gt;""),Data!E125,IF(AND(Data!$N$37=5,Data!F125&lt;&gt;""),Data!F125,IF(AND(Data!$N$37=6,Data!G125&lt;&gt;""),Data!G125,IF(AND(Data!$N$37=7,Data!H125&lt;&gt;""),Data!H125,IF(AND(Data!$N$37=8,Data!I125&lt;&gt;""),Data!I125,IF(AND(Data!$N$37=9,Data!J125&lt;&gt;""),Data!J125,IF(AND(Data!$N$37=10,Data!K125&lt;&gt;""),Data!K125,""))))))))))</f>
        <v/>
      </c>
      <c r="D126" s="165"/>
    </row>
    <row r="127" spans="2:4" x14ac:dyDescent="0.15">
      <c r="B127" s="162" t="str">
        <f>IF(AND(Data!$N$30=1,Data!B126&lt;&gt;""),Data!B126,IF(AND(Data!$N$30=2,Data!C126&lt;&gt;""),Data!C126,IF(AND(Data!$N$30=3,Data!D126&lt;&gt;""),Data!D126,IF(AND(Data!$N$30=4,Data!E126&lt;&gt;""),Data!E126,IF(AND(Data!$N$30=5,Data!F126&lt;&gt;""),Data!F126,IF(AND(Data!$N$30=6,Data!G126&lt;&gt;""),Data!G126,IF(AND(Data!$N$30=7,Data!H126&lt;&gt;""),Data!H126,IF(AND(Data!$N$30=8,Data!I126&lt;&gt;""),Data!I126,IF(AND(Data!$N$30=9,Data!J126&lt;&gt;""),Data!J126,IF(AND(Data!$N$30=10,Data!K126&lt;&gt;""),Data!K126,""))))))))))</f>
        <v/>
      </c>
      <c r="C127" s="161" t="str">
        <f>IF(AND(Data!$N$37=1,Data!B126&lt;&gt;""),Data!B126,IF(AND(Data!$N$37=2,Data!C126&lt;&gt;""),Data!C126,IF(AND(Data!$N$37=3,Data!D126&lt;&gt;""),Data!D126,IF(AND(Data!$N$37=4,Data!E126&lt;&gt;""),Data!E126,IF(AND(Data!$N$37=5,Data!F126&lt;&gt;""),Data!F126,IF(AND(Data!$N$37=6,Data!G126&lt;&gt;""),Data!G126,IF(AND(Data!$N$37=7,Data!H126&lt;&gt;""),Data!H126,IF(AND(Data!$N$37=8,Data!I126&lt;&gt;""),Data!I126,IF(AND(Data!$N$37=9,Data!J126&lt;&gt;""),Data!J126,IF(AND(Data!$N$37=10,Data!K126&lt;&gt;""),Data!K126,""))))))))))</f>
        <v/>
      </c>
      <c r="D127" s="165"/>
    </row>
    <row r="128" spans="2:4" x14ac:dyDescent="0.15">
      <c r="B128" s="162" t="str">
        <f>IF(AND(Data!$N$30=1,Data!B127&lt;&gt;""),Data!B127,IF(AND(Data!$N$30=2,Data!C127&lt;&gt;""),Data!C127,IF(AND(Data!$N$30=3,Data!D127&lt;&gt;""),Data!D127,IF(AND(Data!$N$30=4,Data!E127&lt;&gt;""),Data!E127,IF(AND(Data!$N$30=5,Data!F127&lt;&gt;""),Data!F127,IF(AND(Data!$N$30=6,Data!G127&lt;&gt;""),Data!G127,IF(AND(Data!$N$30=7,Data!H127&lt;&gt;""),Data!H127,IF(AND(Data!$N$30=8,Data!I127&lt;&gt;""),Data!I127,IF(AND(Data!$N$30=9,Data!J127&lt;&gt;""),Data!J127,IF(AND(Data!$N$30=10,Data!K127&lt;&gt;""),Data!K127,""))))))))))</f>
        <v/>
      </c>
      <c r="C128" s="161" t="str">
        <f>IF(AND(Data!$N$37=1,Data!B127&lt;&gt;""),Data!B127,IF(AND(Data!$N$37=2,Data!C127&lt;&gt;""),Data!C127,IF(AND(Data!$N$37=3,Data!D127&lt;&gt;""),Data!D127,IF(AND(Data!$N$37=4,Data!E127&lt;&gt;""),Data!E127,IF(AND(Data!$N$37=5,Data!F127&lt;&gt;""),Data!F127,IF(AND(Data!$N$37=6,Data!G127&lt;&gt;""),Data!G127,IF(AND(Data!$N$37=7,Data!H127&lt;&gt;""),Data!H127,IF(AND(Data!$N$37=8,Data!I127&lt;&gt;""),Data!I127,IF(AND(Data!$N$37=9,Data!J127&lt;&gt;""),Data!J127,IF(AND(Data!$N$37=10,Data!K127&lt;&gt;""),Data!K127,""))))))))))</f>
        <v/>
      </c>
      <c r="D128" s="165"/>
    </row>
    <row r="129" spans="2:4" x14ac:dyDescent="0.15">
      <c r="B129" s="162" t="str">
        <f>IF(AND(Data!$N$30=1,Data!B128&lt;&gt;""),Data!B128,IF(AND(Data!$N$30=2,Data!C128&lt;&gt;""),Data!C128,IF(AND(Data!$N$30=3,Data!D128&lt;&gt;""),Data!D128,IF(AND(Data!$N$30=4,Data!E128&lt;&gt;""),Data!E128,IF(AND(Data!$N$30=5,Data!F128&lt;&gt;""),Data!F128,IF(AND(Data!$N$30=6,Data!G128&lt;&gt;""),Data!G128,IF(AND(Data!$N$30=7,Data!H128&lt;&gt;""),Data!H128,IF(AND(Data!$N$30=8,Data!I128&lt;&gt;""),Data!I128,IF(AND(Data!$N$30=9,Data!J128&lt;&gt;""),Data!J128,IF(AND(Data!$N$30=10,Data!K128&lt;&gt;""),Data!K128,""))))))))))</f>
        <v/>
      </c>
      <c r="C129" s="161" t="str">
        <f>IF(AND(Data!$N$37=1,Data!B128&lt;&gt;""),Data!B128,IF(AND(Data!$N$37=2,Data!C128&lt;&gt;""),Data!C128,IF(AND(Data!$N$37=3,Data!D128&lt;&gt;""),Data!D128,IF(AND(Data!$N$37=4,Data!E128&lt;&gt;""),Data!E128,IF(AND(Data!$N$37=5,Data!F128&lt;&gt;""),Data!F128,IF(AND(Data!$N$37=6,Data!G128&lt;&gt;""),Data!G128,IF(AND(Data!$N$37=7,Data!H128&lt;&gt;""),Data!H128,IF(AND(Data!$N$37=8,Data!I128&lt;&gt;""),Data!I128,IF(AND(Data!$N$37=9,Data!J128&lt;&gt;""),Data!J128,IF(AND(Data!$N$37=10,Data!K128&lt;&gt;""),Data!K128,""))))))))))</f>
        <v/>
      </c>
      <c r="D129" s="165"/>
    </row>
    <row r="130" spans="2:4" x14ac:dyDescent="0.15">
      <c r="B130" s="162" t="str">
        <f>IF(AND(Data!$N$30=1,Data!B129&lt;&gt;""),Data!B129,IF(AND(Data!$N$30=2,Data!C129&lt;&gt;""),Data!C129,IF(AND(Data!$N$30=3,Data!D129&lt;&gt;""),Data!D129,IF(AND(Data!$N$30=4,Data!E129&lt;&gt;""),Data!E129,IF(AND(Data!$N$30=5,Data!F129&lt;&gt;""),Data!F129,IF(AND(Data!$N$30=6,Data!G129&lt;&gt;""),Data!G129,IF(AND(Data!$N$30=7,Data!H129&lt;&gt;""),Data!H129,IF(AND(Data!$N$30=8,Data!I129&lt;&gt;""),Data!I129,IF(AND(Data!$N$30=9,Data!J129&lt;&gt;""),Data!J129,IF(AND(Data!$N$30=10,Data!K129&lt;&gt;""),Data!K129,""))))))))))</f>
        <v/>
      </c>
      <c r="C130" s="161" t="str">
        <f>IF(AND(Data!$N$37=1,Data!B129&lt;&gt;""),Data!B129,IF(AND(Data!$N$37=2,Data!C129&lt;&gt;""),Data!C129,IF(AND(Data!$N$37=3,Data!D129&lt;&gt;""),Data!D129,IF(AND(Data!$N$37=4,Data!E129&lt;&gt;""),Data!E129,IF(AND(Data!$N$37=5,Data!F129&lt;&gt;""),Data!F129,IF(AND(Data!$N$37=6,Data!G129&lt;&gt;""),Data!G129,IF(AND(Data!$N$37=7,Data!H129&lt;&gt;""),Data!H129,IF(AND(Data!$N$37=8,Data!I129&lt;&gt;""),Data!I129,IF(AND(Data!$N$37=9,Data!J129&lt;&gt;""),Data!J129,IF(AND(Data!$N$37=10,Data!K129&lt;&gt;""),Data!K129,""))))))))))</f>
        <v/>
      </c>
      <c r="D130" s="165"/>
    </row>
    <row r="131" spans="2:4" x14ac:dyDescent="0.15">
      <c r="B131" s="162" t="str">
        <f>IF(AND(Data!$N$30=1,Data!B130&lt;&gt;""),Data!B130,IF(AND(Data!$N$30=2,Data!C130&lt;&gt;""),Data!C130,IF(AND(Data!$N$30=3,Data!D130&lt;&gt;""),Data!D130,IF(AND(Data!$N$30=4,Data!E130&lt;&gt;""),Data!E130,IF(AND(Data!$N$30=5,Data!F130&lt;&gt;""),Data!F130,IF(AND(Data!$N$30=6,Data!G130&lt;&gt;""),Data!G130,IF(AND(Data!$N$30=7,Data!H130&lt;&gt;""),Data!H130,IF(AND(Data!$N$30=8,Data!I130&lt;&gt;""),Data!I130,IF(AND(Data!$N$30=9,Data!J130&lt;&gt;""),Data!J130,IF(AND(Data!$N$30=10,Data!K130&lt;&gt;""),Data!K130,""))))))))))</f>
        <v/>
      </c>
      <c r="C131" s="161" t="str">
        <f>IF(AND(Data!$N$37=1,Data!B130&lt;&gt;""),Data!B130,IF(AND(Data!$N$37=2,Data!C130&lt;&gt;""),Data!C130,IF(AND(Data!$N$37=3,Data!D130&lt;&gt;""),Data!D130,IF(AND(Data!$N$37=4,Data!E130&lt;&gt;""),Data!E130,IF(AND(Data!$N$37=5,Data!F130&lt;&gt;""),Data!F130,IF(AND(Data!$N$37=6,Data!G130&lt;&gt;""),Data!G130,IF(AND(Data!$N$37=7,Data!H130&lt;&gt;""),Data!H130,IF(AND(Data!$N$37=8,Data!I130&lt;&gt;""),Data!I130,IF(AND(Data!$N$37=9,Data!J130&lt;&gt;""),Data!J130,IF(AND(Data!$N$37=10,Data!K130&lt;&gt;""),Data!K130,""))))))))))</f>
        <v/>
      </c>
      <c r="D131" s="165"/>
    </row>
    <row r="132" spans="2:4" x14ac:dyDescent="0.15">
      <c r="B132" s="162" t="str">
        <f>IF(AND(Data!$N$30=1,Data!B131&lt;&gt;""),Data!B131,IF(AND(Data!$N$30=2,Data!C131&lt;&gt;""),Data!C131,IF(AND(Data!$N$30=3,Data!D131&lt;&gt;""),Data!D131,IF(AND(Data!$N$30=4,Data!E131&lt;&gt;""),Data!E131,IF(AND(Data!$N$30=5,Data!F131&lt;&gt;""),Data!F131,IF(AND(Data!$N$30=6,Data!G131&lt;&gt;""),Data!G131,IF(AND(Data!$N$30=7,Data!H131&lt;&gt;""),Data!H131,IF(AND(Data!$N$30=8,Data!I131&lt;&gt;""),Data!I131,IF(AND(Data!$N$30=9,Data!J131&lt;&gt;""),Data!J131,IF(AND(Data!$N$30=10,Data!K131&lt;&gt;""),Data!K131,""))))))))))</f>
        <v/>
      </c>
      <c r="C132" s="161" t="str">
        <f>IF(AND(Data!$N$37=1,Data!B131&lt;&gt;""),Data!B131,IF(AND(Data!$N$37=2,Data!C131&lt;&gt;""),Data!C131,IF(AND(Data!$N$37=3,Data!D131&lt;&gt;""),Data!D131,IF(AND(Data!$N$37=4,Data!E131&lt;&gt;""),Data!E131,IF(AND(Data!$N$37=5,Data!F131&lt;&gt;""),Data!F131,IF(AND(Data!$N$37=6,Data!G131&lt;&gt;""),Data!G131,IF(AND(Data!$N$37=7,Data!H131&lt;&gt;""),Data!H131,IF(AND(Data!$N$37=8,Data!I131&lt;&gt;""),Data!I131,IF(AND(Data!$N$37=9,Data!J131&lt;&gt;""),Data!J131,IF(AND(Data!$N$37=10,Data!K131&lt;&gt;""),Data!K131,""))))))))))</f>
        <v/>
      </c>
      <c r="D132" s="165"/>
    </row>
    <row r="133" spans="2:4" x14ac:dyDescent="0.15">
      <c r="B133" s="162" t="str">
        <f>IF(AND(Data!$N$30=1,Data!B132&lt;&gt;""),Data!B132,IF(AND(Data!$N$30=2,Data!C132&lt;&gt;""),Data!C132,IF(AND(Data!$N$30=3,Data!D132&lt;&gt;""),Data!D132,IF(AND(Data!$N$30=4,Data!E132&lt;&gt;""),Data!E132,IF(AND(Data!$N$30=5,Data!F132&lt;&gt;""),Data!F132,IF(AND(Data!$N$30=6,Data!G132&lt;&gt;""),Data!G132,IF(AND(Data!$N$30=7,Data!H132&lt;&gt;""),Data!H132,IF(AND(Data!$N$30=8,Data!I132&lt;&gt;""),Data!I132,IF(AND(Data!$N$30=9,Data!J132&lt;&gt;""),Data!J132,IF(AND(Data!$N$30=10,Data!K132&lt;&gt;""),Data!K132,""))))))))))</f>
        <v/>
      </c>
      <c r="C133" s="161" t="str">
        <f>IF(AND(Data!$N$37=1,Data!B132&lt;&gt;""),Data!B132,IF(AND(Data!$N$37=2,Data!C132&lt;&gt;""),Data!C132,IF(AND(Data!$N$37=3,Data!D132&lt;&gt;""),Data!D132,IF(AND(Data!$N$37=4,Data!E132&lt;&gt;""),Data!E132,IF(AND(Data!$N$37=5,Data!F132&lt;&gt;""),Data!F132,IF(AND(Data!$N$37=6,Data!G132&lt;&gt;""),Data!G132,IF(AND(Data!$N$37=7,Data!H132&lt;&gt;""),Data!H132,IF(AND(Data!$N$37=8,Data!I132&lt;&gt;""),Data!I132,IF(AND(Data!$N$37=9,Data!J132&lt;&gt;""),Data!J132,IF(AND(Data!$N$37=10,Data!K132&lt;&gt;""),Data!K132,""))))))))))</f>
        <v/>
      </c>
      <c r="D133" s="165"/>
    </row>
    <row r="134" spans="2:4" x14ac:dyDescent="0.15">
      <c r="B134" s="162" t="str">
        <f>IF(AND(Data!$N$30=1,Data!B133&lt;&gt;""),Data!B133,IF(AND(Data!$N$30=2,Data!C133&lt;&gt;""),Data!C133,IF(AND(Data!$N$30=3,Data!D133&lt;&gt;""),Data!D133,IF(AND(Data!$N$30=4,Data!E133&lt;&gt;""),Data!E133,IF(AND(Data!$N$30=5,Data!F133&lt;&gt;""),Data!F133,IF(AND(Data!$N$30=6,Data!G133&lt;&gt;""),Data!G133,IF(AND(Data!$N$30=7,Data!H133&lt;&gt;""),Data!H133,IF(AND(Data!$N$30=8,Data!I133&lt;&gt;""),Data!I133,IF(AND(Data!$N$30=9,Data!J133&lt;&gt;""),Data!J133,IF(AND(Data!$N$30=10,Data!K133&lt;&gt;""),Data!K133,""))))))))))</f>
        <v/>
      </c>
      <c r="C134" s="161" t="str">
        <f>IF(AND(Data!$N$37=1,Data!B133&lt;&gt;""),Data!B133,IF(AND(Data!$N$37=2,Data!C133&lt;&gt;""),Data!C133,IF(AND(Data!$N$37=3,Data!D133&lt;&gt;""),Data!D133,IF(AND(Data!$N$37=4,Data!E133&lt;&gt;""),Data!E133,IF(AND(Data!$N$37=5,Data!F133&lt;&gt;""),Data!F133,IF(AND(Data!$N$37=6,Data!G133&lt;&gt;""),Data!G133,IF(AND(Data!$N$37=7,Data!H133&lt;&gt;""),Data!H133,IF(AND(Data!$N$37=8,Data!I133&lt;&gt;""),Data!I133,IF(AND(Data!$N$37=9,Data!J133&lt;&gt;""),Data!J133,IF(AND(Data!$N$37=10,Data!K133&lt;&gt;""),Data!K133,""))))))))))</f>
        <v/>
      </c>
      <c r="D134" s="165"/>
    </row>
    <row r="135" spans="2:4" x14ac:dyDescent="0.15">
      <c r="B135" s="162" t="str">
        <f>IF(AND(Data!$N$30=1,Data!B134&lt;&gt;""),Data!B134,IF(AND(Data!$N$30=2,Data!C134&lt;&gt;""),Data!C134,IF(AND(Data!$N$30=3,Data!D134&lt;&gt;""),Data!D134,IF(AND(Data!$N$30=4,Data!E134&lt;&gt;""),Data!E134,IF(AND(Data!$N$30=5,Data!F134&lt;&gt;""),Data!F134,IF(AND(Data!$N$30=6,Data!G134&lt;&gt;""),Data!G134,IF(AND(Data!$N$30=7,Data!H134&lt;&gt;""),Data!H134,IF(AND(Data!$N$30=8,Data!I134&lt;&gt;""),Data!I134,IF(AND(Data!$N$30=9,Data!J134&lt;&gt;""),Data!J134,IF(AND(Data!$N$30=10,Data!K134&lt;&gt;""),Data!K134,""))))))))))</f>
        <v/>
      </c>
      <c r="C135" s="161" t="str">
        <f>IF(AND(Data!$N$37=1,Data!B134&lt;&gt;""),Data!B134,IF(AND(Data!$N$37=2,Data!C134&lt;&gt;""),Data!C134,IF(AND(Data!$N$37=3,Data!D134&lt;&gt;""),Data!D134,IF(AND(Data!$N$37=4,Data!E134&lt;&gt;""),Data!E134,IF(AND(Data!$N$37=5,Data!F134&lt;&gt;""),Data!F134,IF(AND(Data!$N$37=6,Data!G134&lt;&gt;""),Data!G134,IF(AND(Data!$N$37=7,Data!H134&lt;&gt;""),Data!H134,IF(AND(Data!$N$37=8,Data!I134&lt;&gt;""),Data!I134,IF(AND(Data!$N$37=9,Data!J134&lt;&gt;""),Data!J134,IF(AND(Data!$N$37=10,Data!K134&lt;&gt;""),Data!K134,""))))))))))</f>
        <v/>
      </c>
      <c r="D135" s="165"/>
    </row>
    <row r="136" spans="2:4" x14ac:dyDescent="0.15">
      <c r="B136" s="162" t="str">
        <f>IF(AND(Data!$N$30=1,Data!B135&lt;&gt;""),Data!B135,IF(AND(Data!$N$30=2,Data!C135&lt;&gt;""),Data!C135,IF(AND(Data!$N$30=3,Data!D135&lt;&gt;""),Data!D135,IF(AND(Data!$N$30=4,Data!E135&lt;&gt;""),Data!E135,IF(AND(Data!$N$30=5,Data!F135&lt;&gt;""),Data!F135,IF(AND(Data!$N$30=6,Data!G135&lt;&gt;""),Data!G135,IF(AND(Data!$N$30=7,Data!H135&lt;&gt;""),Data!H135,IF(AND(Data!$N$30=8,Data!I135&lt;&gt;""),Data!I135,IF(AND(Data!$N$30=9,Data!J135&lt;&gt;""),Data!J135,IF(AND(Data!$N$30=10,Data!K135&lt;&gt;""),Data!K135,""))))))))))</f>
        <v/>
      </c>
      <c r="C136" s="161" t="str">
        <f>IF(AND(Data!$N$37=1,Data!B135&lt;&gt;""),Data!B135,IF(AND(Data!$N$37=2,Data!C135&lt;&gt;""),Data!C135,IF(AND(Data!$N$37=3,Data!D135&lt;&gt;""),Data!D135,IF(AND(Data!$N$37=4,Data!E135&lt;&gt;""),Data!E135,IF(AND(Data!$N$37=5,Data!F135&lt;&gt;""),Data!F135,IF(AND(Data!$N$37=6,Data!G135&lt;&gt;""),Data!G135,IF(AND(Data!$N$37=7,Data!H135&lt;&gt;""),Data!H135,IF(AND(Data!$N$37=8,Data!I135&lt;&gt;""),Data!I135,IF(AND(Data!$N$37=9,Data!J135&lt;&gt;""),Data!J135,IF(AND(Data!$N$37=10,Data!K135&lt;&gt;""),Data!K135,""))))))))))</f>
        <v/>
      </c>
      <c r="D136" s="165"/>
    </row>
    <row r="137" spans="2:4" x14ac:dyDescent="0.15">
      <c r="B137" s="162" t="str">
        <f>IF(AND(Data!$N$30=1,Data!B136&lt;&gt;""),Data!B136,IF(AND(Data!$N$30=2,Data!C136&lt;&gt;""),Data!C136,IF(AND(Data!$N$30=3,Data!D136&lt;&gt;""),Data!D136,IF(AND(Data!$N$30=4,Data!E136&lt;&gt;""),Data!E136,IF(AND(Data!$N$30=5,Data!F136&lt;&gt;""),Data!F136,IF(AND(Data!$N$30=6,Data!G136&lt;&gt;""),Data!G136,IF(AND(Data!$N$30=7,Data!H136&lt;&gt;""),Data!H136,IF(AND(Data!$N$30=8,Data!I136&lt;&gt;""),Data!I136,IF(AND(Data!$N$30=9,Data!J136&lt;&gt;""),Data!J136,IF(AND(Data!$N$30=10,Data!K136&lt;&gt;""),Data!K136,""))))))))))</f>
        <v/>
      </c>
      <c r="C137" s="161" t="str">
        <f>IF(AND(Data!$N$37=1,Data!B136&lt;&gt;""),Data!B136,IF(AND(Data!$N$37=2,Data!C136&lt;&gt;""),Data!C136,IF(AND(Data!$N$37=3,Data!D136&lt;&gt;""),Data!D136,IF(AND(Data!$N$37=4,Data!E136&lt;&gt;""),Data!E136,IF(AND(Data!$N$37=5,Data!F136&lt;&gt;""),Data!F136,IF(AND(Data!$N$37=6,Data!G136&lt;&gt;""),Data!G136,IF(AND(Data!$N$37=7,Data!H136&lt;&gt;""),Data!H136,IF(AND(Data!$N$37=8,Data!I136&lt;&gt;""),Data!I136,IF(AND(Data!$N$37=9,Data!J136&lt;&gt;""),Data!J136,IF(AND(Data!$N$37=10,Data!K136&lt;&gt;""),Data!K136,""))))))))))</f>
        <v/>
      </c>
      <c r="D137" s="165"/>
    </row>
    <row r="138" spans="2:4" x14ac:dyDescent="0.15">
      <c r="B138" s="162" t="str">
        <f>IF(AND(Data!$N$30=1,Data!B137&lt;&gt;""),Data!B137,IF(AND(Data!$N$30=2,Data!C137&lt;&gt;""),Data!C137,IF(AND(Data!$N$30=3,Data!D137&lt;&gt;""),Data!D137,IF(AND(Data!$N$30=4,Data!E137&lt;&gt;""),Data!E137,IF(AND(Data!$N$30=5,Data!F137&lt;&gt;""),Data!F137,IF(AND(Data!$N$30=6,Data!G137&lt;&gt;""),Data!G137,IF(AND(Data!$N$30=7,Data!H137&lt;&gt;""),Data!H137,IF(AND(Data!$N$30=8,Data!I137&lt;&gt;""),Data!I137,IF(AND(Data!$N$30=9,Data!J137&lt;&gt;""),Data!J137,IF(AND(Data!$N$30=10,Data!K137&lt;&gt;""),Data!K137,""))))))))))</f>
        <v/>
      </c>
      <c r="C138" s="161" t="str">
        <f>IF(AND(Data!$N$37=1,Data!B137&lt;&gt;""),Data!B137,IF(AND(Data!$N$37=2,Data!C137&lt;&gt;""),Data!C137,IF(AND(Data!$N$37=3,Data!D137&lt;&gt;""),Data!D137,IF(AND(Data!$N$37=4,Data!E137&lt;&gt;""),Data!E137,IF(AND(Data!$N$37=5,Data!F137&lt;&gt;""),Data!F137,IF(AND(Data!$N$37=6,Data!G137&lt;&gt;""),Data!G137,IF(AND(Data!$N$37=7,Data!H137&lt;&gt;""),Data!H137,IF(AND(Data!$N$37=8,Data!I137&lt;&gt;""),Data!I137,IF(AND(Data!$N$37=9,Data!J137&lt;&gt;""),Data!J137,IF(AND(Data!$N$37=10,Data!K137&lt;&gt;""),Data!K137,""))))))))))</f>
        <v/>
      </c>
      <c r="D138" s="165"/>
    </row>
    <row r="139" spans="2:4" x14ac:dyDescent="0.15">
      <c r="B139" s="162" t="str">
        <f>IF(AND(Data!$N$30=1,Data!B138&lt;&gt;""),Data!B138,IF(AND(Data!$N$30=2,Data!C138&lt;&gt;""),Data!C138,IF(AND(Data!$N$30=3,Data!D138&lt;&gt;""),Data!D138,IF(AND(Data!$N$30=4,Data!E138&lt;&gt;""),Data!E138,IF(AND(Data!$N$30=5,Data!F138&lt;&gt;""),Data!F138,IF(AND(Data!$N$30=6,Data!G138&lt;&gt;""),Data!G138,IF(AND(Data!$N$30=7,Data!H138&lt;&gt;""),Data!H138,IF(AND(Data!$N$30=8,Data!I138&lt;&gt;""),Data!I138,IF(AND(Data!$N$30=9,Data!J138&lt;&gt;""),Data!J138,IF(AND(Data!$N$30=10,Data!K138&lt;&gt;""),Data!K138,""))))))))))</f>
        <v/>
      </c>
      <c r="C139" s="161" t="str">
        <f>IF(AND(Data!$N$37=1,Data!B138&lt;&gt;""),Data!B138,IF(AND(Data!$N$37=2,Data!C138&lt;&gt;""),Data!C138,IF(AND(Data!$N$37=3,Data!D138&lt;&gt;""),Data!D138,IF(AND(Data!$N$37=4,Data!E138&lt;&gt;""),Data!E138,IF(AND(Data!$N$37=5,Data!F138&lt;&gt;""),Data!F138,IF(AND(Data!$N$37=6,Data!G138&lt;&gt;""),Data!G138,IF(AND(Data!$N$37=7,Data!H138&lt;&gt;""),Data!H138,IF(AND(Data!$N$37=8,Data!I138&lt;&gt;""),Data!I138,IF(AND(Data!$N$37=9,Data!J138&lt;&gt;""),Data!J138,IF(AND(Data!$N$37=10,Data!K138&lt;&gt;""),Data!K138,""))))))))))</f>
        <v/>
      </c>
      <c r="D139" s="165"/>
    </row>
    <row r="140" spans="2:4" x14ac:dyDescent="0.15">
      <c r="B140" s="162" t="str">
        <f>IF(AND(Data!$N$30=1,Data!B139&lt;&gt;""),Data!B139,IF(AND(Data!$N$30=2,Data!C139&lt;&gt;""),Data!C139,IF(AND(Data!$N$30=3,Data!D139&lt;&gt;""),Data!D139,IF(AND(Data!$N$30=4,Data!E139&lt;&gt;""),Data!E139,IF(AND(Data!$N$30=5,Data!F139&lt;&gt;""),Data!F139,IF(AND(Data!$N$30=6,Data!G139&lt;&gt;""),Data!G139,IF(AND(Data!$N$30=7,Data!H139&lt;&gt;""),Data!H139,IF(AND(Data!$N$30=8,Data!I139&lt;&gt;""),Data!I139,IF(AND(Data!$N$30=9,Data!J139&lt;&gt;""),Data!J139,IF(AND(Data!$N$30=10,Data!K139&lt;&gt;""),Data!K139,""))))))))))</f>
        <v/>
      </c>
      <c r="C140" s="161" t="str">
        <f>IF(AND(Data!$N$37=1,Data!B139&lt;&gt;""),Data!B139,IF(AND(Data!$N$37=2,Data!C139&lt;&gt;""),Data!C139,IF(AND(Data!$N$37=3,Data!D139&lt;&gt;""),Data!D139,IF(AND(Data!$N$37=4,Data!E139&lt;&gt;""),Data!E139,IF(AND(Data!$N$37=5,Data!F139&lt;&gt;""),Data!F139,IF(AND(Data!$N$37=6,Data!G139&lt;&gt;""),Data!G139,IF(AND(Data!$N$37=7,Data!H139&lt;&gt;""),Data!H139,IF(AND(Data!$N$37=8,Data!I139&lt;&gt;""),Data!I139,IF(AND(Data!$N$37=9,Data!J139&lt;&gt;""),Data!J139,IF(AND(Data!$N$37=10,Data!K139&lt;&gt;""),Data!K139,""))))))))))</f>
        <v/>
      </c>
      <c r="D140" s="165"/>
    </row>
    <row r="141" spans="2:4" x14ac:dyDescent="0.15">
      <c r="B141" s="162" t="str">
        <f>IF(AND(Data!$N$30=1,Data!B140&lt;&gt;""),Data!B140,IF(AND(Data!$N$30=2,Data!C140&lt;&gt;""),Data!C140,IF(AND(Data!$N$30=3,Data!D140&lt;&gt;""),Data!D140,IF(AND(Data!$N$30=4,Data!E140&lt;&gt;""),Data!E140,IF(AND(Data!$N$30=5,Data!F140&lt;&gt;""),Data!F140,IF(AND(Data!$N$30=6,Data!G140&lt;&gt;""),Data!G140,IF(AND(Data!$N$30=7,Data!H140&lt;&gt;""),Data!H140,IF(AND(Data!$N$30=8,Data!I140&lt;&gt;""),Data!I140,IF(AND(Data!$N$30=9,Data!J140&lt;&gt;""),Data!J140,IF(AND(Data!$N$30=10,Data!K140&lt;&gt;""),Data!K140,""))))))))))</f>
        <v/>
      </c>
      <c r="C141" s="161" t="str">
        <f>IF(AND(Data!$N$37=1,Data!B140&lt;&gt;""),Data!B140,IF(AND(Data!$N$37=2,Data!C140&lt;&gt;""),Data!C140,IF(AND(Data!$N$37=3,Data!D140&lt;&gt;""),Data!D140,IF(AND(Data!$N$37=4,Data!E140&lt;&gt;""),Data!E140,IF(AND(Data!$N$37=5,Data!F140&lt;&gt;""),Data!F140,IF(AND(Data!$N$37=6,Data!G140&lt;&gt;""),Data!G140,IF(AND(Data!$N$37=7,Data!H140&lt;&gt;""),Data!H140,IF(AND(Data!$N$37=8,Data!I140&lt;&gt;""),Data!I140,IF(AND(Data!$N$37=9,Data!J140&lt;&gt;""),Data!J140,IF(AND(Data!$N$37=10,Data!K140&lt;&gt;""),Data!K140,""))))))))))</f>
        <v/>
      </c>
      <c r="D141" s="165"/>
    </row>
    <row r="142" spans="2:4" x14ac:dyDescent="0.15">
      <c r="B142" s="162" t="str">
        <f>IF(AND(Data!$N$30=1,Data!B141&lt;&gt;""),Data!B141,IF(AND(Data!$N$30=2,Data!C141&lt;&gt;""),Data!C141,IF(AND(Data!$N$30=3,Data!D141&lt;&gt;""),Data!D141,IF(AND(Data!$N$30=4,Data!E141&lt;&gt;""),Data!E141,IF(AND(Data!$N$30=5,Data!F141&lt;&gt;""),Data!F141,IF(AND(Data!$N$30=6,Data!G141&lt;&gt;""),Data!G141,IF(AND(Data!$N$30=7,Data!H141&lt;&gt;""),Data!H141,IF(AND(Data!$N$30=8,Data!I141&lt;&gt;""),Data!I141,IF(AND(Data!$N$30=9,Data!J141&lt;&gt;""),Data!J141,IF(AND(Data!$N$30=10,Data!K141&lt;&gt;""),Data!K141,""))))))))))</f>
        <v/>
      </c>
      <c r="C142" s="161" t="str">
        <f>IF(AND(Data!$N$37=1,Data!B141&lt;&gt;""),Data!B141,IF(AND(Data!$N$37=2,Data!C141&lt;&gt;""),Data!C141,IF(AND(Data!$N$37=3,Data!D141&lt;&gt;""),Data!D141,IF(AND(Data!$N$37=4,Data!E141&lt;&gt;""),Data!E141,IF(AND(Data!$N$37=5,Data!F141&lt;&gt;""),Data!F141,IF(AND(Data!$N$37=6,Data!G141&lt;&gt;""),Data!G141,IF(AND(Data!$N$37=7,Data!H141&lt;&gt;""),Data!H141,IF(AND(Data!$N$37=8,Data!I141&lt;&gt;""),Data!I141,IF(AND(Data!$N$37=9,Data!J141&lt;&gt;""),Data!J141,IF(AND(Data!$N$37=10,Data!K141&lt;&gt;""),Data!K141,""))))))))))</f>
        <v/>
      </c>
      <c r="D142" s="165"/>
    </row>
    <row r="143" spans="2:4" x14ac:dyDescent="0.15">
      <c r="B143" s="162" t="str">
        <f>IF(AND(Data!$N$30=1,Data!B142&lt;&gt;""),Data!B142,IF(AND(Data!$N$30=2,Data!C142&lt;&gt;""),Data!C142,IF(AND(Data!$N$30=3,Data!D142&lt;&gt;""),Data!D142,IF(AND(Data!$N$30=4,Data!E142&lt;&gt;""),Data!E142,IF(AND(Data!$N$30=5,Data!F142&lt;&gt;""),Data!F142,IF(AND(Data!$N$30=6,Data!G142&lt;&gt;""),Data!G142,IF(AND(Data!$N$30=7,Data!H142&lt;&gt;""),Data!H142,IF(AND(Data!$N$30=8,Data!I142&lt;&gt;""),Data!I142,IF(AND(Data!$N$30=9,Data!J142&lt;&gt;""),Data!J142,IF(AND(Data!$N$30=10,Data!K142&lt;&gt;""),Data!K142,""))))))))))</f>
        <v/>
      </c>
      <c r="C143" s="161" t="str">
        <f>IF(AND(Data!$N$37=1,Data!B142&lt;&gt;""),Data!B142,IF(AND(Data!$N$37=2,Data!C142&lt;&gt;""),Data!C142,IF(AND(Data!$N$37=3,Data!D142&lt;&gt;""),Data!D142,IF(AND(Data!$N$37=4,Data!E142&lt;&gt;""),Data!E142,IF(AND(Data!$N$37=5,Data!F142&lt;&gt;""),Data!F142,IF(AND(Data!$N$37=6,Data!G142&lt;&gt;""),Data!G142,IF(AND(Data!$N$37=7,Data!H142&lt;&gt;""),Data!H142,IF(AND(Data!$N$37=8,Data!I142&lt;&gt;""),Data!I142,IF(AND(Data!$N$37=9,Data!J142&lt;&gt;""),Data!J142,IF(AND(Data!$N$37=10,Data!K142&lt;&gt;""),Data!K142,""))))))))))</f>
        <v/>
      </c>
      <c r="D143" s="165"/>
    </row>
    <row r="144" spans="2:4" x14ac:dyDescent="0.15">
      <c r="B144" s="162" t="str">
        <f>IF(AND(Data!$N$30=1,Data!B143&lt;&gt;""),Data!B143,IF(AND(Data!$N$30=2,Data!C143&lt;&gt;""),Data!C143,IF(AND(Data!$N$30=3,Data!D143&lt;&gt;""),Data!D143,IF(AND(Data!$N$30=4,Data!E143&lt;&gt;""),Data!E143,IF(AND(Data!$N$30=5,Data!F143&lt;&gt;""),Data!F143,IF(AND(Data!$N$30=6,Data!G143&lt;&gt;""),Data!G143,IF(AND(Data!$N$30=7,Data!H143&lt;&gt;""),Data!H143,IF(AND(Data!$N$30=8,Data!I143&lt;&gt;""),Data!I143,IF(AND(Data!$N$30=9,Data!J143&lt;&gt;""),Data!J143,IF(AND(Data!$N$30=10,Data!K143&lt;&gt;""),Data!K143,""))))))))))</f>
        <v/>
      </c>
      <c r="C144" s="161" t="str">
        <f>IF(AND(Data!$N$37=1,Data!B143&lt;&gt;""),Data!B143,IF(AND(Data!$N$37=2,Data!C143&lt;&gt;""),Data!C143,IF(AND(Data!$N$37=3,Data!D143&lt;&gt;""),Data!D143,IF(AND(Data!$N$37=4,Data!E143&lt;&gt;""),Data!E143,IF(AND(Data!$N$37=5,Data!F143&lt;&gt;""),Data!F143,IF(AND(Data!$N$37=6,Data!G143&lt;&gt;""),Data!G143,IF(AND(Data!$N$37=7,Data!H143&lt;&gt;""),Data!H143,IF(AND(Data!$N$37=8,Data!I143&lt;&gt;""),Data!I143,IF(AND(Data!$N$37=9,Data!J143&lt;&gt;""),Data!J143,IF(AND(Data!$N$37=10,Data!K143&lt;&gt;""),Data!K143,""))))))))))</f>
        <v/>
      </c>
      <c r="D144" s="165"/>
    </row>
    <row r="145" spans="2:4" x14ac:dyDescent="0.15">
      <c r="B145" s="162" t="str">
        <f>IF(AND(Data!$N$30=1,Data!B144&lt;&gt;""),Data!B144,IF(AND(Data!$N$30=2,Data!C144&lt;&gt;""),Data!C144,IF(AND(Data!$N$30=3,Data!D144&lt;&gt;""),Data!D144,IF(AND(Data!$N$30=4,Data!E144&lt;&gt;""),Data!E144,IF(AND(Data!$N$30=5,Data!F144&lt;&gt;""),Data!F144,IF(AND(Data!$N$30=6,Data!G144&lt;&gt;""),Data!G144,IF(AND(Data!$N$30=7,Data!H144&lt;&gt;""),Data!H144,IF(AND(Data!$N$30=8,Data!I144&lt;&gt;""),Data!I144,IF(AND(Data!$N$30=9,Data!J144&lt;&gt;""),Data!J144,IF(AND(Data!$N$30=10,Data!K144&lt;&gt;""),Data!K144,""))))))))))</f>
        <v/>
      </c>
      <c r="C145" s="161" t="str">
        <f>IF(AND(Data!$N$37=1,Data!B144&lt;&gt;""),Data!B144,IF(AND(Data!$N$37=2,Data!C144&lt;&gt;""),Data!C144,IF(AND(Data!$N$37=3,Data!D144&lt;&gt;""),Data!D144,IF(AND(Data!$N$37=4,Data!E144&lt;&gt;""),Data!E144,IF(AND(Data!$N$37=5,Data!F144&lt;&gt;""),Data!F144,IF(AND(Data!$N$37=6,Data!G144&lt;&gt;""),Data!G144,IF(AND(Data!$N$37=7,Data!H144&lt;&gt;""),Data!H144,IF(AND(Data!$N$37=8,Data!I144&lt;&gt;""),Data!I144,IF(AND(Data!$N$37=9,Data!J144&lt;&gt;""),Data!J144,IF(AND(Data!$N$37=10,Data!K144&lt;&gt;""),Data!K144,""))))))))))</f>
        <v/>
      </c>
      <c r="D145" s="165"/>
    </row>
    <row r="146" spans="2:4" x14ac:dyDescent="0.15">
      <c r="B146" s="162" t="str">
        <f>IF(AND(Data!$N$30=1,Data!B145&lt;&gt;""),Data!B145,IF(AND(Data!$N$30=2,Data!C145&lt;&gt;""),Data!C145,IF(AND(Data!$N$30=3,Data!D145&lt;&gt;""),Data!D145,IF(AND(Data!$N$30=4,Data!E145&lt;&gt;""),Data!E145,IF(AND(Data!$N$30=5,Data!F145&lt;&gt;""),Data!F145,IF(AND(Data!$N$30=6,Data!G145&lt;&gt;""),Data!G145,IF(AND(Data!$N$30=7,Data!H145&lt;&gt;""),Data!H145,IF(AND(Data!$N$30=8,Data!I145&lt;&gt;""),Data!I145,IF(AND(Data!$N$30=9,Data!J145&lt;&gt;""),Data!J145,IF(AND(Data!$N$30=10,Data!K145&lt;&gt;""),Data!K145,""))))))))))</f>
        <v/>
      </c>
      <c r="C146" s="161" t="str">
        <f>IF(AND(Data!$N$37=1,Data!B145&lt;&gt;""),Data!B145,IF(AND(Data!$N$37=2,Data!C145&lt;&gt;""),Data!C145,IF(AND(Data!$N$37=3,Data!D145&lt;&gt;""),Data!D145,IF(AND(Data!$N$37=4,Data!E145&lt;&gt;""),Data!E145,IF(AND(Data!$N$37=5,Data!F145&lt;&gt;""),Data!F145,IF(AND(Data!$N$37=6,Data!G145&lt;&gt;""),Data!G145,IF(AND(Data!$N$37=7,Data!H145&lt;&gt;""),Data!H145,IF(AND(Data!$N$37=8,Data!I145&lt;&gt;""),Data!I145,IF(AND(Data!$N$37=9,Data!J145&lt;&gt;""),Data!J145,IF(AND(Data!$N$37=10,Data!K145&lt;&gt;""),Data!K145,""))))))))))</f>
        <v/>
      </c>
      <c r="D146" s="165"/>
    </row>
    <row r="147" spans="2:4" x14ac:dyDescent="0.15">
      <c r="B147" s="162" t="str">
        <f>IF(AND(Data!$N$30=1,Data!B146&lt;&gt;""),Data!B146,IF(AND(Data!$N$30=2,Data!C146&lt;&gt;""),Data!C146,IF(AND(Data!$N$30=3,Data!D146&lt;&gt;""),Data!D146,IF(AND(Data!$N$30=4,Data!E146&lt;&gt;""),Data!E146,IF(AND(Data!$N$30=5,Data!F146&lt;&gt;""),Data!F146,IF(AND(Data!$N$30=6,Data!G146&lt;&gt;""),Data!G146,IF(AND(Data!$N$30=7,Data!H146&lt;&gt;""),Data!H146,IF(AND(Data!$N$30=8,Data!I146&lt;&gt;""),Data!I146,IF(AND(Data!$N$30=9,Data!J146&lt;&gt;""),Data!J146,IF(AND(Data!$N$30=10,Data!K146&lt;&gt;""),Data!K146,""))))))))))</f>
        <v/>
      </c>
      <c r="C147" s="161" t="str">
        <f>IF(AND(Data!$N$37=1,Data!B146&lt;&gt;""),Data!B146,IF(AND(Data!$N$37=2,Data!C146&lt;&gt;""),Data!C146,IF(AND(Data!$N$37=3,Data!D146&lt;&gt;""),Data!D146,IF(AND(Data!$N$37=4,Data!E146&lt;&gt;""),Data!E146,IF(AND(Data!$N$37=5,Data!F146&lt;&gt;""),Data!F146,IF(AND(Data!$N$37=6,Data!G146&lt;&gt;""),Data!G146,IF(AND(Data!$N$37=7,Data!H146&lt;&gt;""),Data!H146,IF(AND(Data!$N$37=8,Data!I146&lt;&gt;""),Data!I146,IF(AND(Data!$N$37=9,Data!J146&lt;&gt;""),Data!J146,IF(AND(Data!$N$37=10,Data!K146&lt;&gt;""),Data!K146,""))))))))))</f>
        <v/>
      </c>
      <c r="D147" s="165"/>
    </row>
    <row r="148" spans="2:4" x14ac:dyDescent="0.15">
      <c r="B148" s="162" t="str">
        <f>IF(AND(Data!$N$30=1,Data!B147&lt;&gt;""),Data!B147,IF(AND(Data!$N$30=2,Data!C147&lt;&gt;""),Data!C147,IF(AND(Data!$N$30=3,Data!D147&lt;&gt;""),Data!D147,IF(AND(Data!$N$30=4,Data!E147&lt;&gt;""),Data!E147,IF(AND(Data!$N$30=5,Data!F147&lt;&gt;""),Data!F147,IF(AND(Data!$N$30=6,Data!G147&lt;&gt;""),Data!G147,IF(AND(Data!$N$30=7,Data!H147&lt;&gt;""),Data!H147,IF(AND(Data!$N$30=8,Data!I147&lt;&gt;""),Data!I147,IF(AND(Data!$N$30=9,Data!J147&lt;&gt;""),Data!J147,IF(AND(Data!$N$30=10,Data!K147&lt;&gt;""),Data!K147,""))))))))))</f>
        <v/>
      </c>
      <c r="C148" s="161" t="str">
        <f>IF(AND(Data!$N$37=1,Data!B147&lt;&gt;""),Data!B147,IF(AND(Data!$N$37=2,Data!C147&lt;&gt;""),Data!C147,IF(AND(Data!$N$37=3,Data!D147&lt;&gt;""),Data!D147,IF(AND(Data!$N$37=4,Data!E147&lt;&gt;""),Data!E147,IF(AND(Data!$N$37=5,Data!F147&lt;&gt;""),Data!F147,IF(AND(Data!$N$37=6,Data!G147&lt;&gt;""),Data!G147,IF(AND(Data!$N$37=7,Data!H147&lt;&gt;""),Data!H147,IF(AND(Data!$N$37=8,Data!I147&lt;&gt;""),Data!I147,IF(AND(Data!$N$37=9,Data!J147&lt;&gt;""),Data!J147,IF(AND(Data!$N$37=10,Data!K147&lt;&gt;""),Data!K147,""))))))))))</f>
        <v/>
      </c>
      <c r="D148" s="165"/>
    </row>
    <row r="149" spans="2:4" x14ac:dyDescent="0.15">
      <c r="B149" s="162" t="str">
        <f>IF(AND(Data!$N$30=1,Data!B148&lt;&gt;""),Data!B148,IF(AND(Data!$N$30=2,Data!C148&lt;&gt;""),Data!C148,IF(AND(Data!$N$30=3,Data!D148&lt;&gt;""),Data!D148,IF(AND(Data!$N$30=4,Data!E148&lt;&gt;""),Data!E148,IF(AND(Data!$N$30=5,Data!F148&lt;&gt;""),Data!F148,IF(AND(Data!$N$30=6,Data!G148&lt;&gt;""),Data!G148,IF(AND(Data!$N$30=7,Data!H148&lt;&gt;""),Data!H148,IF(AND(Data!$N$30=8,Data!I148&lt;&gt;""),Data!I148,IF(AND(Data!$N$30=9,Data!J148&lt;&gt;""),Data!J148,IF(AND(Data!$N$30=10,Data!K148&lt;&gt;""),Data!K148,""))))))))))</f>
        <v/>
      </c>
      <c r="C149" s="161" t="str">
        <f>IF(AND(Data!$N$37=1,Data!B148&lt;&gt;""),Data!B148,IF(AND(Data!$N$37=2,Data!C148&lt;&gt;""),Data!C148,IF(AND(Data!$N$37=3,Data!D148&lt;&gt;""),Data!D148,IF(AND(Data!$N$37=4,Data!E148&lt;&gt;""),Data!E148,IF(AND(Data!$N$37=5,Data!F148&lt;&gt;""),Data!F148,IF(AND(Data!$N$37=6,Data!G148&lt;&gt;""),Data!G148,IF(AND(Data!$N$37=7,Data!H148&lt;&gt;""),Data!H148,IF(AND(Data!$N$37=8,Data!I148&lt;&gt;""),Data!I148,IF(AND(Data!$N$37=9,Data!J148&lt;&gt;""),Data!J148,IF(AND(Data!$N$37=10,Data!K148&lt;&gt;""),Data!K148,""))))))))))</f>
        <v/>
      </c>
      <c r="D149" s="165"/>
    </row>
    <row r="150" spans="2:4" x14ac:dyDescent="0.15">
      <c r="B150" s="162" t="str">
        <f>IF(AND(Data!$N$30=1,Data!B149&lt;&gt;""),Data!B149,IF(AND(Data!$N$30=2,Data!C149&lt;&gt;""),Data!C149,IF(AND(Data!$N$30=3,Data!D149&lt;&gt;""),Data!D149,IF(AND(Data!$N$30=4,Data!E149&lt;&gt;""),Data!E149,IF(AND(Data!$N$30=5,Data!F149&lt;&gt;""),Data!F149,IF(AND(Data!$N$30=6,Data!G149&lt;&gt;""),Data!G149,IF(AND(Data!$N$30=7,Data!H149&lt;&gt;""),Data!H149,IF(AND(Data!$N$30=8,Data!I149&lt;&gt;""),Data!I149,IF(AND(Data!$N$30=9,Data!J149&lt;&gt;""),Data!J149,IF(AND(Data!$N$30=10,Data!K149&lt;&gt;""),Data!K149,""))))))))))</f>
        <v/>
      </c>
      <c r="C150" s="161" t="str">
        <f>IF(AND(Data!$N$37=1,Data!B149&lt;&gt;""),Data!B149,IF(AND(Data!$N$37=2,Data!C149&lt;&gt;""),Data!C149,IF(AND(Data!$N$37=3,Data!D149&lt;&gt;""),Data!D149,IF(AND(Data!$N$37=4,Data!E149&lt;&gt;""),Data!E149,IF(AND(Data!$N$37=5,Data!F149&lt;&gt;""),Data!F149,IF(AND(Data!$N$37=6,Data!G149&lt;&gt;""),Data!G149,IF(AND(Data!$N$37=7,Data!H149&lt;&gt;""),Data!H149,IF(AND(Data!$N$37=8,Data!I149&lt;&gt;""),Data!I149,IF(AND(Data!$N$37=9,Data!J149&lt;&gt;""),Data!J149,IF(AND(Data!$N$37=10,Data!K149&lt;&gt;""),Data!K149,""))))))))))</f>
        <v/>
      </c>
      <c r="D150" s="165"/>
    </row>
    <row r="151" spans="2:4" x14ac:dyDescent="0.15">
      <c r="B151" s="162" t="str">
        <f>IF(AND(Data!$N$30=1,Data!B150&lt;&gt;""),Data!B150,IF(AND(Data!$N$30=2,Data!C150&lt;&gt;""),Data!C150,IF(AND(Data!$N$30=3,Data!D150&lt;&gt;""),Data!D150,IF(AND(Data!$N$30=4,Data!E150&lt;&gt;""),Data!E150,IF(AND(Data!$N$30=5,Data!F150&lt;&gt;""),Data!F150,IF(AND(Data!$N$30=6,Data!G150&lt;&gt;""),Data!G150,IF(AND(Data!$N$30=7,Data!H150&lt;&gt;""),Data!H150,IF(AND(Data!$N$30=8,Data!I150&lt;&gt;""),Data!I150,IF(AND(Data!$N$30=9,Data!J150&lt;&gt;""),Data!J150,IF(AND(Data!$N$30=10,Data!K150&lt;&gt;""),Data!K150,""))))))))))</f>
        <v/>
      </c>
      <c r="C151" s="161" t="str">
        <f>IF(AND(Data!$N$37=1,Data!B150&lt;&gt;""),Data!B150,IF(AND(Data!$N$37=2,Data!C150&lt;&gt;""),Data!C150,IF(AND(Data!$N$37=3,Data!D150&lt;&gt;""),Data!D150,IF(AND(Data!$N$37=4,Data!E150&lt;&gt;""),Data!E150,IF(AND(Data!$N$37=5,Data!F150&lt;&gt;""),Data!F150,IF(AND(Data!$N$37=6,Data!G150&lt;&gt;""),Data!G150,IF(AND(Data!$N$37=7,Data!H150&lt;&gt;""),Data!H150,IF(AND(Data!$N$37=8,Data!I150&lt;&gt;""),Data!I150,IF(AND(Data!$N$37=9,Data!J150&lt;&gt;""),Data!J150,IF(AND(Data!$N$37=10,Data!K150&lt;&gt;""),Data!K150,""))))))))))</f>
        <v/>
      </c>
      <c r="D151" s="165"/>
    </row>
    <row r="152" spans="2:4" x14ac:dyDescent="0.15">
      <c r="B152" s="162" t="str">
        <f>IF(AND(Data!$N$30=1,Data!B151&lt;&gt;""),Data!B151,IF(AND(Data!$N$30=2,Data!C151&lt;&gt;""),Data!C151,IF(AND(Data!$N$30=3,Data!D151&lt;&gt;""),Data!D151,IF(AND(Data!$N$30=4,Data!E151&lt;&gt;""),Data!E151,IF(AND(Data!$N$30=5,Data!F151&lt;&gt;""),Data!F151,IF(AND(Data!$N$30=6,Data!G151&lt;&gt;""),Data!G151,IF(AND(Data!$N$30=7,Data!H151&lt;&gt;""),Data!H151,IF(AND(Data!$N$30=8,Data!I151&lt;&gt;""),Data!I151,IF(AND(Data!$N$30=9,Data!J151&lt;&gt;""),Data!J151,IF(AND(Data!$N$30=10,Data!K151&lt;&gt;""),Data!K151,""))))))))))</f>
        <v/>
      </c>
      <c r="C152" s="161" t="str">
        <f>IF(AND(Data!$N$37=1,Data!B151&lt;&gt;""),Data!B151,IF(AND(Data!$N$37=2,Data!C151&lt;&gt;""),Data!C151,IF(AND(Data!$N$37=3,Data!D151&lt;&gt;""),Data!D151,IF(AND(Data!$N$37=4,Data!E151&lt;&gt;""),Data!E151,IF(AND(Data!$N$37=5,Data!F151&lt;&gt;""),Data!F151,IF(AND(Data!$N$37=6,Data!G151&lt;&gt;""),Data!G151,IF(AND(Data!$N$37=7,Data!H151&lt;&gt;""),Data!H151,IF(AND(Data!$N$37=8,Data!I151&lt;&gt;""),Data!I151,IF(AND(Data!$N$37=9,Data!J151&lt;&gt;""),Data!J151,IF(AND(Data!$N$37=10,Data!K151&lt;&gt;""),Data!K151,""))))))))))</f>
        <v/>
      </c>
      <c r="D152" s="165"/>
    </row>
    <row r="153" spans="2:4" x14ac:dyDescent="0.15">
      <c r="B153" s="162" t="str">
        <f>IF(AND(Data!$N$30=1,Data!B152&lt;&gt;""),Data!B152,IF(AND(Data!$N$30=2,Data!C152&lt;&gt;""),Data!C152,IF(AND(Data!$N$30=3,Data!D152&lt;&gt;""),Data!D152,IF(AND(Data!$N$30=4,Data!E152&lt;&gt;""),Data!E152,IF(AND(Data!$N$30=5,Data!F152&lt;&gt;""),Data!F152,IF(AND(Data!$N$30=6,Data!G152&lt;&gt;""),Data!G152,IF(AND(Data!$N$30=7,Data!H152&lt;&gt;""),Data!H152,IF(AND(Data!$N$30=8,Data!I152&lt;&gt;""),Data!I152,IF(AND(Data!$N$30=9,Data!J152&lt;&gt;""),Data!J152,IF(AND(Data!$N$30=10,Data!K152&lt;&gt;""),Data!K152,""))))))))))</f>
        <v/>
      </c>
      <c r="C153" s="161" t="str">
        <f>IF(AND(Data!$N$37=1,Data!B152&lt;&gt;""),Data!B152,IF(AND(Data!$N$37=2,Data!C152&lt;&gt;""),Data!C152,IF(AND(Data!$N$37=3,Data!D152&lt;&gt;""),Data!D152,IF(AND(Data!$N$37=4,Data!E152&lt;&gt;""),Data!E152,IF(AND(Data!$N$37=5,Data!F152&lt;&gt;""),Data!F152,IF(AND(Data!$N$37=6,Data!G152&lt;&gt;""),Data!G152,IF(AND(Data!$N$37=7,Data!H152&lt;&gt;""),Data!H152,IF(AND(Data!$N$37=8,Data!I152&lt;&gt;""),Data!I152,IF(AND(Data!$N$37=9,Data!J152&lt;&gt;""),Data!J152,IF(AND(Data!$N$37=10,Data!K152&lt;&gt;""),Data!K152,""))))))))))</f>
        <v/>
      </c>
      <c r="D153" s="165"/>
    </row>
    <row r="154" spans="2:4" x14ac:dyDescent="0.15">
      <c r="B154" s="162" t="str">
        <f>IF(AND(Data!$N$30=1,Data!B153&lt;&gt;""),Data!B153,IF(AND(Data!$N$30=2,Data!C153&lt;&gt;""),Data!C153,IF(AND(Data!$N$30=3,Data!D153&lt;&gt;""),Data!D153,IF(AND(Data!$N$30=4,Data!E153&lt;&gt;""),Data!E153,IF(AND(Data!$N$30=5,Data!F153&lt;&gt;""),Data!F153,IF(AND(Data!$N$30=6,Data!G153&lt;&gt;""),Data!G153,IF(AND(Data!$N$30=7,Data!H153&lt;&gt;""),Data!H153,IF(AND(Data!$N$30=8,Data!I153&lt;&gt;""),Data!I153,IF(AND(Data!$N$30=9,Data!J153&lt;&gt;""),Data!J153,IF(AND(Data!$N$30=10,Data!K153&lt;&gt;""),Data!K153,""))))))))))</f>
        <v/>
      </c>
      <c r="C154" s="161" t="str">
        <f>IF(AND(Data!$N$37=1,Data!B153&lt;&gt;""),Data!B153,IF(AND(Data!$N$37=2,Data!C153&lt;&gt;""),Data!C153,IF(AND(Data!$N$37=3,Data!D153&lt;&gt;""),Data!D153,IF(AND(Data!$N$37=4,Data!E153&lt;&gt;""),Data!E153,IF(AND(Data!$N$37=5,Data!F153&lt;&gt;""),Data!F153,IF(AND(Data!$N$37=6,Data!G153&lt;&gt;""),Data!G153,IF(AND(Data!$N$37=7,Data!H153&lt;&gt;""),Data!H153,IF(AND(Data!$N$37=8,Data!I153&lt;&gt;""),Data!I153,IF(AND(Data!$N$37=9,Data!J153&lt;&gt;""),Data!J153,IF(AND(Data!$N$37=10,Data!K153&lt;&gt;""),Data!K153,""))))))))))</f>
        <v/>
      </c>
      <c r="D154" s="165"/>
    </row>
    <row r="155" spans="2:4" x14ac:dyDescent="0.15">
      <c r="B155" s="162" t="str">
        <f>IF(AND(Data!$N$30=1,Data!B154&lt;&gt;""),Data!B154,IF(AND(Data!$N$30=2,Data!C154&lt;&gt;""),Data!C154,IF(AND(Data!$N$30=3,Data!D154&lt;&gt;""),Data!D154,IF(AND(Data!$N$30=4,Data!E154&lt;&gt;""),Data!E154,IF(AND(Data!$N$30=5,Data!F154&lt;&gt;""),Data!F154,IF(AND(Data!$N$30=6,Data!G154&lt;&gt;""),Data!G154,IF(AND(Data!$N$30=7,Data!H154&lt;&gt;""),Data!H154,IF(AND(Data!$N$30=8,Data!I154&lt;&gt;""),Data!I154,IF(AND(Data!$N$30=9,Data!J154&lt;&gt;""),Data!J154,IF(AND(Data!$N$30=10,Data!K154&lt;&gt;""),Data!K154,""))))))))))</f>
        <v/>
      </c>
      <c r="C155" s="161" t="str">
        <f>IF(AND(Data!$N$37=1,Data!B154&lt;&gt;""),Data!B154,IF(AND(Data!$N$37=2,Data!C154&lt;&gt;""),Data!C154,IF(AND(Data!$N$37=3,Data!D154&lt;&gt;""),Data!D154,IF(AND(Data!$N$37=4,Data!E154&lt;&gt;""),Data!E154,IF(AND(Data!$N$37=5,Data!F154&lt;&gt;""),Data!F154,IF(AND(Data!$N$37=6,Data!G154&lt;&gt;""),Data!G154,IF(AND(Data!$N$37=7,Data!H154&lt;&gt;""),Data!H154,IF(AND(Data!$N$37=8,Data!I154&lt;&gt;""),Data!I154,IF(AND(Data!$N$37=9,Data!J154&lt;&gt;""),Data!J154,IF(AND(Data!$N$37=10,Data!K154&lt;&gt;""),Data!K154,""))))))))))</f>
        <v/>
      </c>
      <c r="D155" s="165"/>
    </row>
    <row r="156" spans="2:4" x14ac:dyDescent="0.15">
      <c r="B156" s="162" t="str">
        <f>IF(AND(Data!$N$30=1,Data!B155&lt;&gt;""),Data!B155,IF(AND(Data!$N$30=2,Data!C155&lt;&gt;""),Data!C155,IF(AND(Data!$N$30=3,Data!D155&lt;&gt;""),Data!D155,IF(AND(Data!$N$30=4,Data!E155&lt;&gt;""),Data!E155,IF(AND(Data!$N$30=5,Data!F155&lt;&gt;""),Data!F155,IF(AND(Data!$N$30=6,Data!G155&lt;&gt;""),Data!G155,IF(AND(Data!$N$30=7,Data!H155&lt;&gt;""),Data!H155,IF(AND(Data!$N$30=8,Data!I155&lt;&gt;""),Data!I155,IF(AND(Data!$N$30=9,Data!J155&lt;&gt;""),Data!J155,IF(AND(Data!$N$30=10,Data!K155&lt;&gt;""),Data!K155,""))))))))))</f>
        <v/>
      </c>
      <c r="C156" s="161" t="str">
        <f>IF(AND(Data!$N$37=1,Data!B155&lt;&gt;""),Data!B155,IF(AND(Data!$N$37=2,Data!C155&lt;&gt;""),Data!C155,IF(AND(Data!$N$37=3,Data!D155&lt;&gt;""),Data!D155,IF(AND(Data!$N$37=4,Data!E155&lt;&gt;""),Data!E155,IF(AND(Data!$N$37=5,Data!F155&lt;&gt;""),Data!F155,IF(AND(Data!$N$37=6,Data!G155&lt;&gt;""),Data!G155,IF(AND(Data!$N$37=7,Data!H155&lt;&gt;""),Data!H155,IF(AND(Data!$N$37=8,Data!I155&lt;&gt;""),Data!I155,IF(AND(Data!$N$37=9,Data!J155&lt;&gt;""),Data!J155,IF(AND(Data!$N$37=10,Data!K155&lt;&gt;""),Data!K155,""))))))))))</f>
        <v/>
      </c>
      <c r="D156" s="165"/>
    </row>
    <row r="157" spans="2:4" x14ac:dyDescent="0.15">
      <c r="B157" s="162" t="str">
        <f>IF(AND(Data!$N$30=1,Data!B156&lt;&gt;""),Data!B156,IF(AND(Data!$N$30=2,Data!C156&lt;&gt;""),Data!C156,IF(AND(Data!$N$30=3,Data!D156&lt;&gt;""),Data!D156,IF(AND(Data!$N$30=4,Data!E156&lt;&gt;""),Data!E156,IF(AND(Data!$N$30=5,Data!F156&lt;&gt;""),Data!F156,IF(AND(Data!$N$30=6,Data!G156&lt;&gt;""),Data!G156,IF(AND(Data!$N$30=7,Data!H156&lt;&gt;""),Data!H156,IF(AND(Data!$N$30=8,Data!I156&lt;&gt;""),Data!I156,IF(AND(Data!$N$30=9,Data!J156&lt;&gt;""),Data!J156,IF(AND(Data!$N$30=10,Data!K156&lt;&gt;""),Data!K156,""))))))))))</f>
        <v/>
      </c>
      <c r="C157" s="161" t="str">
        <f>IF(AND(Data!$N$37=1,Data!B156&lt;&gt;""),Data!B156,IF(AND(Data!$N$37=2,Data!C156&lt;&gt;""),Data!C156,IF(AND(Data!$N$37=3,Data!D156&lt;&gt;""),Data!D156,IF(AND(Data!$N$37=4,Data!E156&lt;&gt;""),Data!E156,IF(AND(Data!$N$37=5,Data!F156&lt;&gt;""),Data!F156,IF(AND(Data!$N$37=6,Data!G156&lt;&gt;""),Data!G156,IF(AND(Data!$N$37=7,Data!H156&lt;&gt;""),Data!H156,IF(AND(Data!$N$37=8,Data!I156&lt;&gt;""),Data!I156,IF(AND(Data!$N$37=9,Data!J156&lt;&gt;""),Data!J156,IF(AND(Data!$N$37=10,Data!K156&lt;&gt;""),Data!K156,""))))))))))</f>
        <v/>
      </c>
      <c r="D157" s="165"/>
    </row>
    <row r="158" spans="2:4" x14ac:dyDescent="0.15">
      <c r="B158" s="162" t="str">
        <f>IF(AND(Data!$N$30=1,Data!B157&lt;&gt;""),Data!B157,IF(AND(Data!$N$30=2,Data!C157&lt;&gt;""),Data!C157,IF(AND(Data!$N$30=3,Data!D157&lt;&gt;""),Data!D157,IF(AND(Data!$N$30=4,Data!E157&lt;&gt;""),Data!E157,IF(AND(Data!$N$30=5,Data!F157&lt;&gt;""),Data!F157,IF(AND(Data!$N$30=6,Data!G157&lt;&gt;""),Data!G157,IF(AND(Data!$N$30=7,Data!H157&lt;&gt;""),Data!H157,IF(AND(Data!$N$30=8,Data!I157&lt;&gt;""),Data!I157,IF(AND(Data!$N$30=9,Data!J157&lt;&gt;""),Data!J157,IF(AND(Data!$N$30=10,Data!K157&lt;&gt;""),Data!K157,""))))))))))</f>
        <v/>
      </c>
      <c r="C158" s="161" t="str">
        <f>IF(AND(Data!$N$37=1,Data!B157&lt;&gt;""),Data!B157,IF(AND(Data!$N$37=2,Data!C157&lt;&gt;""),Data!C157,IF(AND(Data!$N$37=3,Data!D157&lt;&gt;""),Data!D157,IF(AND(Data!$N$37=4,Data!E157&lt;&gt;""),Data!E157,IF(AND(Data!$N$37=5,Data!F157&lt;&gt;""),Data!F157,IF(AND(Data!$N$37=6,Data!G157&lt;&gt;""),Data!G157,IF(AND(Data!$N$37=7,Data!H157&lt;&gt;""),Data!H157,IF(AND(Data!$N$37=8,Data!I157&lt;&gt;""),Data!I157,IF(AND(Data!$N$37=9,Data!J157&lt;&gt;""),Data!J157,IF(AND(Data!$N$37=10,Data!K157&lt;&gt;""),Data!K157,""))))))))))</f>
        <v/>
      </c>
      <c r="D158" s="165"/>
    </row>
    <row r="159" spans="2:4" x14ac:dyDescent="0.15">
      <c r="B159" s="162" t="str">
        <f>IF(AND(Data!$N$30=1,Data!B158&lt;&gt;""),Data!B158,IF(AND(Data!$N$30=2,Data!C158&lt;&gt;""),Data!C158,IF(AND(Data!$N$30=3,Data!D158&lt;&gt;""),Data!D158,IF(AND(Data!$N$30=4,Data!E158&lt;&gt;""),Data!E158,IF(AND(Data!$N$30=5,Data!F158&lt;&gt;""),Data!F158,IF(AND(Data!$N$30=6,Data!G158&lt;&gt;""),Data!G158,IF(AND(Data!$N$30=7,Data!H158&lt;&gt;""),Data!H158,IF(AND(Data!$N$30=8,Data!I158&lt;&gt;""),Data!I158,IF(AND(Data!$N$30=9,Data!J158&lt;&gt;""),Data!J158,IF(AND(Data!$N$30=10,Data!K158&lt;&gt;""),Data!K158,""))))))))))</f>
        <v/>
      </c>
      <c r="C159" s="161" t="str">
        <f>IF(AND(Data!$N$37=1,Data!B158&lt;&gt;""),Data!B158,IF(AND(Data!$N$37=2,Data!C158&lt;&gt;""),Data!C158,IF(AND(Data!$N$37=3,Data!D158&lt;&gt;""),Data!D158,IF(AND(Data!$N$37=4,Data!E158&lt;&gt;""),Data!E158,IF(AND(Data!$N$37=5,Data!F158&lt;&gt;""),Data!F158,IF(AND(Data!$N$37=6,Data!G158&lt;&gt;""),Data!G158,IF(AND(Data!$N$37=7,Data!H158&lt;&gt;""),Data!H158,IF(AND(Data!$N$37=8,Data!I158&lt;&gt;""),Data!I158,IF(AND(Data!$N$37=9,Data!J158&lt;&gt;""),Data!J158,IF(AND(Data!$N$37=10,Data!K158&lt;&gt;""),Data!K158,""))))))))))</f>
        <v/>
      </c>
      <c r="D159" s="165"/>
    </row>
    <row r="160" spans="2:4" x14ac:dyDescent="0.15">
      <c r="B160" s="162" t="str">
        <f>IF(AND(Data!$N$30=1,Data!B159&lt;&gt;""),Data!B159,IF(AND(Data!$N$30=2,Data!C159&lt;&gt;""),Data!C159,IF(AND(Data!$N$30=3,Data!D159&lt;&gt;""),Data!D159,IF(AND(Data!$N$30=4,Data!E159&lt;&gt;""),Data!E159,IF(AND(Data!$N$30=5,Data!F159&lt;&gt;""),Data!F159,IF(AND(Data!$N$30=6,Data!G159&lt;&gt;""),Data!G159,IF(AND(Data!$N$30=7,Data!H159&lt;&gt;""),Data!H159,IF(AND(Data!$N$30=8,Data!I159&lt;&gt;""),Data!I159,IF(AND(Data!$N$30=9,Data!J159&lt;&gt;""),Data!J159,IF(AND(Data!$N$30=10,Data!K159&lt;&gt;""),Data!K159,""))))))))))</f>
        <v/>
      </c>
      <c r="C160" s="161" t="str">
        <f>IF(AND(Data!$N$37=1,Data!B159&lt;&gt;""),Data!B159,IF(AND(Data!$N$37=2,Data!C159&lt;&gt;""),Data!C159,IF(AND(Data!$N$37=3,Data!D159&lt;&gt;""),Data!D159,IF(AND(Data!$N$37=4,Data!E159&lt;&gt;""),Data!E159,IF(AND(Data!$N$37=5,Data!F159&lt;&gt;""),Data!F159,IF(AND(Data!$N$37=6,Data!G159&lt;&gt;""),Data!G159,IF(AND(Data!$N$37=7,Data!H159&lt;&gt;""),Data!H159,IF(AND(Data!$N$37=8,Data!I159&lt;&gt;""),Data!I159,IF(AND(Data!$N$37=9,Data!J159&lt;&gt;""),Data!J159,IF(AND(Data!$N$37=10,Data!K159&lt;&gt;""),Data!K159,""))))))))))</f>
        <v/>
      </c>
      <c r="D160" s="165"/>
    </row>
    <row r="161" spans="2:4" x14ac:dyDescent="0.15">
      <c r="B161" s="162" t="str">
        <f>IF(AND(Data!$N$30=1,Data!B160&lt;&gt;""),Data!B160,IF(AND(Data!$N$30=2,Data!C160&lt;&gt;""),Data!C160,IF(AND(Data!$N$30=3,Data!D160&lt;&gt;""),Data!D160,IF(AND(Data!$N$30=4,Data!E160&lt;&gt;""),Data!E160,IF(AND(Data!$N$30=5,Data!F160&lt;&gt;""),Data!F160,IF(AND(Data!$N$30=6,Data!G160&lt;&gt;""),Data!G160,IF(AND(Data!$N$30=7,Data!H160&lt;&gt;""),Data!H160,IF(AND(Data!$N$30=8,Data!I160&lt;&gt;""),Data!I160,IF(AND(Data!$N$30=9,Data!J160&lt;&gt;""),Data!J160,IF(AND(Data!$N$30=10,Data!K160&lt;&gt;""),Data!K160,""))))))))))</f>
        <v/>
      </c>
      <c r="C161" s="161" t="str">
        <f>IF(AND(Data!$N$37=1,Data!B160&lt;&gt;""),Data!B160,IF(AND(Data!$N$37=2,Data!C160&lt;&gt;""),Data!C160,IF(AND(Data!$N$37=3,Data!D160&lt;&gt;""),Data!D160,IF(AND(Data!$N$37=4,Data!E160&lt;&gt;""),Data!E160,IF(AND(Data!$N$37=5,Data!F160&lt;&gt;""),Data!F160,IF(AND(Data!$N$37=6,Data!G160&lt;&gt;""),Data!G160,IF(AND(Data!$N$37=7,Data!H160&lt;&gt;""),Data!H160,IF(AND(Data!$N$37=8,Data!I160&lt;&gt;""),Data!I160,IF(AND(Data!$N$37=9,Data!J160&lt;&gt;""),Data!J160,IF(AND(Data!$N$37=10,Data!K160&lt;&gt;""),Data!K160,""))))))))))</f>
        <v/>
      </c>
      <c r="D161" s="165"/>
    </row>
    <row r="162" spans="2:4" x14ac:dyDescent="0.15">
      <c r="B162" s="162" t="str">
        <f>IF(AND(Data!$N$30=1,Data!B161&lt;&gt;""),Data!B161,IF(AND(Data!$N$30=2,Data!C161&lt;&gt;""),Data!C161,IF(AND(Data!$N$30=3,Data!D161&lt;&gt;""),Data!D161,IF(AND(Data!$N$30=4,Data!E161&lt;&gt;""),Data!E161,IF(AND(Data!$N$30=5,Data!F161&lt;&gt;""),Data!F161,IF(AND(Data!$N$30=6,Data!G161&lt;&gt;""),Data!G161,IF(AND(Data!$N$30=7,Data!H161&lt;&gt;""),Data!H161,IF(AND(Data!$N$30=8,Data!I161&lt;&gt;""),Data!I161,IF(AND(Data!$N$30=9,Data!J161&lt;&gt;""),Data!J161,IF(AND(Data!$N$30=10,Data!K161&lt;&gt;""),Data!K161,""))))))))))</f>
        <v/>
      </c>
      <c r="C162" s="161" t="str">
        <f>IF(AND(Data!$N$37=1,Data!B161&lt;&gt;""),Data!B161,IF(AND(Data!$N$37=2,Data!C161&lt;&gt;""),Data!C161,IF(AND(Data!$N$37=3,Data!D161&lt;&gt;""),Data!D161,IF(AND(Data!$N$37=4,Data!E161&lt;&gt;""),Data!E161,IF(AND(Data!$N$37=5,Data!F161&lt;&gt;""),Data!F161,IF(AND(Data!$N$37=6,Data!G161&lt;&gt;""),Data!G161,IF(AND(Data!$N$37=7,Data!H161&lt;&gt;""),Data!H161,IF(AND(Data!$N$37=8,Data!I161&lt;&gt;""),Data!I161,IF(AND(Data!$N$37=9,Data!J161&lt;&gt;""),Data!J161,IF(AND(Data!$N$37=10,Data!K161&lt;&gt;""),Data!K161,""))))))))))</f>
        <v/>
      </c>
      <c r="D162" s="165"/>
    </row>
    <row r="163" spans="2:4" x14ac:dyDescent="0.15">
      <c r="B163" s="162" t="str">
        <f>IF(AND(Data!$N$30=1,Data!B162&lt;&gt;""),Data!B162,IF(AND(Data!$N$30=2,Data!C162&lt;&gt;""),Data!C162,IF(AND(Data!$N$30=3,Data!D162&lt;&gt;""),Data!D162,IF(AND(Data!$N$30=4,Data!E162&lt;&gt;""),Data!E162,IF(AND(Data!$N$30=5,Data!F162&lt;&gt;""),Data!F162,IF(AND(Data!$N$30=6,Data!G162&lt;&gt;""),Data!G162,IF(AND(Data!$N$30=7,Data!H162&lt;&gt;""),Data!H162,IF(AND(Data!$N$30=8,Data!I162&lt;&gt;""),Data!I162,IF(AND(Data!$N$30=9,Data!J162&lt;&gt;""),Data!J162,IF(AND(Data!$N$30=10,Data!K162&lt;&gt;""),Data!K162,""))))))))))</f>
        <v/>
      </c>
      <c r="C163" s="161" t="str">
        <f>IF(AND(Data!$N$37=1,Data!B162&lt;&gt;""),Data!B162,IF(AND(Data!$N$37=2,Data!C162&lt;&gt;""),Data!C162,IF(AND(Data!$N$37=3,Data!D162&lt;&gt;""),Data!D162,IF(AND(Data!$N$37=4,Data!E162&lt;&gt;""),Data!E162,IF(AND(Data!$N$37=5,Data!F162&lt;&gt;""),Data!F162,IF(AND(Data!$N$37=6,Data!G162&lt;&gt;""),Data!G162,IF(AND(Data!$N$37=7,Data!H162&lt;&gt;""),Data!H162,IF(AND(Data!$N$37=8,Data!I162&lt;&gt;""),Data!I162,IF(AND(Data!$N$37=9,Data!J162&lt;&gt;""),Data!J162,IF(AND(Data!$N$37=10,Data!K162&lt;&gt;""),Data!K162,""))))))))))</f>
        <v/>
      </c>
      <c r="D163" s="165"/>
    </row>
    <row r="164" spans="2:4" x14ac:dyDescent="0.15">
      <c r="B164" s="162" t="str">
        <f>IF(AND(Data!$N$30=1,Data!B163&lt;&gt;""),Data!B163,IF(AND(Data!$N$30=2,Data!C163&lt;&gt;""),Data!C163,IF(AND(Data!$N$30=3,Data!D163&lt;&gt;""),Data!D163,IF(AND(Data!$N$30=4,Data!E163&lt;&gt;""),Data!E163,IF(AND(Data!$N$30=5,Data!F163&lt;&gt;""),Data!F163,IF(AND(Data!$N$30=6,Data!G163&lt;&gt;""),Data!G163,IF(AND(Data!$N$30=7,Data!H163&lt;&gt;""),Data!H163,IF(AND(Data!$N$30=8,Data!I163&lt;&gt;""),Data!I163,IF(AND(Data!$N$30=9,Data!J163&lt;&gt;""),Data!J163,IF(AND(Data!$N$30=10,Data!K163&lt;&gt;""),Data!K163,""))))))))))</f>
        <v/>
      </c>
      <c r="C164" s="161" t="str">
        <f>IF(AND(Data!$N$37=1,Data!B163&lt;&gt;""),Data!B163,IF(AND(Data!$N$37=2,Data!C163&lt;&gt;""),Data!C163,IF(AND(Data!$N$37=3,Data!D163&lt;&gt;""),Data!D163,IF(AND(Data!$N$37=4,Data!E163&lt;&gt;""),Data!E163,IF(AND(Data!$N$37=5,Data!F163&lt;&gt;""),Data!F163,IF(AND(Data!$N$37=6,Data!G163&lt;&gt;""),Data!G163,IF(AND(Data!$N$37=7,Data!H163&lt;&gt;""),Data!H163,IF(AND(Data!$N$37=8,Data!I163&lt;&gt;""),Data!I163,IF(AND(Data!$N$37=9,Data!J163&lt;&gt;""),Data!J163,IF(AND(Data!$N$37=10,Data!K163&lt;&gt;""),Data!K163,""))))))))))</f>
        <v/>
      </c>
      <c r="D164" s="165"/>
    </row>
    <row r="165" spans="2:4" x14ac:dyDescent="0.15">
      <c r="B165" s="162" t="str">
        <f>IF(AND(Data!$N$30=1,Data!B164&lt;&gt;""),Data!B164,IF(AND(Data!$N$30=2,Data!C164&lt;&gt;""),Data!C164,IF(AND(Data!$N$30=3,Data!D164&lt;&gt;""),Data!D164,IF(AND(Data!$N$30=4,Data!E164&lt;&gt;""),Data!E164,IF(AND(Data!$N$30=5,Data!F164&lt;&gt;""),Data!F164,IF(AND(Data!$N$30=6,Data!G164&lt;&gt;""),Data!G164,IF(AND(Data!$N$30=7,Data!H164&lt;&gt;""),Data!H164,IF(AND(Data!$N$30=8,Data!I164&lt;&gt;""),Data!I164,IF(AND(Data!$N$30=9,Data!J164&lt;&gt;""),Data!J164,IF(AND(Data!$N$30=10,Data!K164&lt;&gt;""),Data!K164,""))))))))))</f>
        <v/>
      </c>
      <c r="C165" s="161" t="str">
        <f>IF(AND(Data!$N$37=1,Data!B164&lt;&gt;""),Data!B164,IF(AND(Data!$N$37=2,Data!C164&lt;&gt;""),Data!C164,IF(AND(Data!$N$37=3,Data!D164&lt;&gt;""),Data!D164,IF(AND(Data!$N$37=4,Data!E164&lt;&gt;""),Data!E164,IF(AND(Data!$N$37=5,Data!F164&lt;&gt;""),Data!F164,IF(AND(Data!$N$37=6,Data!G164&lt;&gt;""),Data!G164,IF(AND(Data!$N$37=7,Data!H164&lt;&gt;""),Data!H164,IF(AND(Data!$N$37=8,Data!I164&lt;&gt;""),Data!I164,IF(AND(Data!$N$37=9,Data!J164&lt;&gt;""),Data!J164,IF(AND(Data!$N$37=10,Data!K164&lt;&gt;""),Data!K164,""))))))))))</f>
        <v/>
      </c>
      <c r="D165" s="165"/>
    </row>
    <row r="166" spans="2:4" x14ac:dyDescent="0.15">
      <c r="B166" s="162" t="str">
        <f>IF(AND(Data!$N$30=1,Data!B165&lt;&gt;""),Data!B165,IF(AND(Data!$N$30=2,Data!C165&lt;&gt;""),Data!C165,IF(AND(Data!$N$30=3,Data!D165&lt;&gt;""),Data!D165,IF(AND(Data!$N$30=4,Data!E165&lt;&gt;""),Data!E165,IF(AND(Data!$N$30=5,Data!F165&lt;&gt;""),Data!F165,IF(AND(Data!$N$30=6,Data!G165&lt;&gt;""),Data!G165,IF(AND(Data!$N$30=7,Data!H165&lt;&gt;""),Data!H165,IF(AND(Data!$N$30=8,Data!I165&lt;&gt;""),Data!I165,IF(AND(Data!$N$30=9,Data!J165&lt;&gt;""),Data!J165,IF(AND(Data!$N$30=10,Data!K165&lt;&gt;""),Data!K165,""))))))))))</f>
        <v/>
      </c>
      <c r="C166" s="161" t="str">
        <f>IF(AND(Data!$N$37=1,Data!B165&lt;&gt;""),Data!B165,IF(AND(Data!$N$37=2,Data!C165&lt;&gt;""),Data!C165,IF(AND(Data!$N$37=3,Data!D165&lt;&gt;""),Data!D165,IF(AND(Data!$N$37=4,Data!E165&lt;&gt;""),Data!E165,IF(AND(Data!$N$37=5,Data!F165&lt;&gt;""),Data!F165,IF(AND(Data!$N$37=6,Data!G165&lt;&gt;""),Data!G165,IF(AND(Data!$N$37=7,Data!H165&lt;&gt;""),Data!H165,IF(AND(Data!$N$37=8,Data!I165&lt;&gt;""),Data!I165,IF(AND(Data!$N$37=9,Data!J165&lt;&gt;""),Data!J165,IF(AND(Data!$N$37=10,Data!K165&lt;&gt;""),Data!K165,""))))))))))</f>
        <v/>
      </c>
      <c r="D166" s="165"/>
    </row>
    <row r="167" spans="2:4" x14ac:dyDescent="0.15">
      <c r="B167" s="162" t="str">
        <f>IF(AND(Data!$N$30=1,Data!B166&lt;&gt;""),Data!B166,IF(AND(Data!$N$30=2,Data!C166&lt;&gt;""),Data!C166,IF(AND(Data!$N$30=3,Data!D166&lt;&gt;""),Data!D166,IF(AND(Data!$N$30=4,Data!E166&lt;&gt;""),Data!E166,IF(AND(Data!$N$30=5,Data!F166&lt;&gt;""),Data!F166,IF(AND(Data!$N$30=6,Data!G166&lt;&gt;""),Data!G166,IF(AND(Data!$N$30=7,Data!H166&lt;&gt;""),Data!H166,IF(AND(Data!$N$30=8,Data!I166&lt;&gt;""),Data!I166,IF(AND(Data!$N$30=9,Data!J166&lt;&gt;""),Data!J166,IF(AND(Data!$N$30=10,Data!K166&lt;&gt;""),Data!K166,""))))))))))</f>
        <v/>
      </c>
      <c r="C167" s="161" t="str">
        <f>IF(AND(Data!$N$37=1,Data!B166&lt;&gt;""),Data!B166,IF(AND(Data!$N$37=2,Data!C166&lt;&gt;""),Data!C166,IF(AND(Data!$N$37=3,Data!D166&lt;&gt;""),Data!D166,IF(AND(Data!$N$37=4,Data!E166&lt;&gt;""),Data!E166,IF(AND(Data!$N$37=5,Data!F166&lt;&gt;""),Data!F166,IF(AND(Data!$N$37=6,Data!G166&lt;&gt;""),Data!G166,IF(AND(Data!$N$37=7,Data!H166&lt;&gt;""),Data!H166,IF(AND(Data!$N$37=8,Data!I166&lt;&gt;""),Data!I166,IF(AND(Data!$N$37=9,Data!J166&lt;&gt;""),Data!J166,IF(AND(Data!$N$37=10,Data!K166&lt;&gt;""),Data!K166,""))))))))))</f>
        <v/>
      </c>
      <c r="D167" s="165"/>
    </row>
    <row r="168" spans="2:4" x14ac:dyDescent="0.15">
      <c r="B168" s="162" t="str">
        <f>IF(AND(Data!$N$30=1,Data!B167&lt;&gt;""),Data!B167,IF(AND(Data!$N$30=2,Data!C167&lt;&gt;""),Data!C167,IF(AND(Data!$N$30=3,Data!D167&lt;&gt;""),Data!D167,IF(AND(Data!$N$30=4,Data!E167&lt;&gt;""),Data!E167,IF(AND(Data!$N$30=5,Data!F167&lt;&gt;""),Data!F167,IF(AND(Data!$N$30=6,Data!G167&lt;&gt;""),Data!G167,IF(AND(Data!$N$30=7,Data!H167&lt;&gt;""),Data!H167,IF(AND(Data!$N$30=8,Data!I167&lt;&gt;""),Data!I167,IF(AND(Data!$N$30=9,Data!J167&lt;&gt;""),Data!J167,IF(AND(Data!$N$30=10,Data!K167&lt;&gt;""),Data!K167,""))))))))))</f>
        <v/>
      </c>
      <c r="C168" s="161" t="str">
        <f>IF(AND(Data!$N$37=1,Data!B167&lt;&gt;""),Data!B167,IF(AND(Data!$N$37=2,Data!C167&lt;&gt;""),Data!C167,IF(AND(Data!$N$37=3,Data!D167&lt;&gt;""),Data!D167,IF(AND(Data!$N$37=4,Data!E167&lt;&gt;""),Data!E167,IF(AND(Data!$N$37=5,Data!F167&lt;&gt;""),Data!F167,IF(AND(Data!$N$37=6,Data!G167&lt;&gt;""),Data!G167,IF(AND(Data!$N$37=7,Data!H167&lt;&gt;""),Data!H167,IF(AND(Data!$N$37=8,Data!I167&lt;&gt;""),Data!I167,IF(AND(Data!$N$37=9,Data!J167&lt;&gt;""),Data!J167,IF(AND(Data!$N$37=10,Data!K167&lt;&gt;""),Data!K167,""))))))))))</f>
        <v/>
      </c>
      <c r="D168" s="165"/>
    </row>
    <row r="169" spans="2:4" x14ac:dyDescent="0.15">
      <c r="B169" s="162" t="str">
        <f>IF(AND(Data!$N$30=1,Data!B168&lt;&gt;""),Data!B168,IF(AND(Data!$N$30=2,Data!C168&lt;&gt;""),Data!C168,IF(AND(Data!$N$30=3,Data!D168&lt;&gt;""),Data!D168,IF(AND(Data!$N$30=4,Data!E168&lt;&gt;""),Data!E168,IF(AND(Data!$N$30=5,Data!F168&lt;&gt;""),Data!F168,IF(AND(Data!$N$30=6,Data!G168&lt;&gt;""),Data!G168,IF(AND(Data!$N$30=7,Data!H168&lt;&gt;""),Data!H168,IF(AND(Data!$N$30=8,Data!I168&lt;&gt;""),Data!I168,IF(AND(Data!$N$30=9,Data!J168&lt;&gt;""),Data!J168,IF(AND(Data!$N$30=10,Data!K168&lt;&gt;""),Data!K168,""))))))))))</f>
        <v/>
      </c>
      <c r="C169" s="161" t="str">
        <f>IF(AND(Data!$N$37=1,Data!B168&lt;&gt;""),Data!B168,IF(AND(Data!$N$37=2,Data!C168&lt;&gt;""),Data!C168,IF(AND(Data!$N$37=3,Data!D168&lt;&gt;""),Data!D168,IF(AND(Data!$N$37=4,Data!E168&lt;&gt;""),Data!E168,IF(AND(Data!$N$37=5,Data!F168&lt;&gt;""),Data!F168,IF(AND(Data!$N$37=6,Data!G168&lt;&gt;""),Data!G168,IF(AND(Data!$N$37=7,Data!H168&lt;&gt;""),Data!H168,IF(AND(Data!$N$37=8,Data!I168&lt;&gt;""),Data!I168,IF(AND(Data!$N$37=9,Data!J168&lt;&gt;""),Data!J168,IF(AND(Data!$N$37=10,Data!K168&lt;&gt;""),Data!K168,""))))))))))</f>
        <v/>
      </c>
      <c r="D169" s="165"/>
    </row>
    <row r="170" spans="2:4" x14ac:dyDescent="0.15">
      <c r="B170" s="162" t="str">
        <f>IF(AND(Data!$N$30=1,Data!B169&lt;&gt;""),Data!B169,IF(AND(Data!$N$30=2,Data!C169&lt;&gt;""),Data!C169,IF(AND(Data!$N$30=3,Data!D169&lt;&gt;""),Data!D169,IF(AND(Data!$N$30=4,Data!E169&lt;&gt;""),Data!E169,IF(AND(Data!$N$30=5,Data!F169&lt;&gt;""),Data!F169,IF(AND(Data!$N$30=6,Data!G169&lt;&gt;""),Data!G169,IF(AND(Data!$N$30=7,Data!H169&lt;&gt;""),Data!H169,IF(AND(Data!$N$30=8,Data!I169&lt;&gt;""),Data!I169,IF(AND(Data!$N$30=9,Data!J169&lt;&gt;""),Data!J169,IF(AND(Data!$N$30=10,Data!K169&lt;&gt;""),Data!K169,""))))))))))</f>
        <v/>
      </c>
      <c r="C170" s="161" t="str">
        <f>IF(AND(Data!$N$37=1,Data!B169&lt;&gt;""),Data!B169,IF(AND(Data!$N$37=2,Data!C169&lt;&gt;""),Data!C169,IF(AND(Data!$N$37=3,Data!D169&lt;&gt;""),Data!D169,IF(AND(Data!$N$37=4,Data!E169&lt;&gt;""),Data!E169,IF(AND(Data!$N$37=5,Data!F169&lt;&gt;""),Data!F169,IF(AND(Data!$N$37=6,Data!G169&lt;&gt;""),Data!G169,IF(AND(Data!$N$37=7,Data!H169&lt;&gt;""),Data!H169,IF(AND(Data!$N$37=8,Data!I169&lt;&gt;""),Data!I169,IF(AND(Data!$N$37=9,Data!J169&lt;&gt;""),Data!J169,IF(AND(Data!$N$37=10,Data!K169&lt;&gt;""),Data!K169,""))))))))))</f>
        <v/>
      </c>
      <c r="D170" s="165"/>
    </row>
    <row r="171" spans="2:4" x14ac:dyDescent="0.15">
      <c r="B171" s="162" t="str">
        <f>IF(AND(Data!$N$30=1,Data!B170&lt;&gt;""),Data!B170,IF(AND(Data!$N$30=2,Data!C170&lt;&gt;""),Data!C170,IF(AND(Data!$N$30=3,Data!D170&lt;&gt;""),Data!D170,IF(AND(Data!$N$30=4,Data!E170&lt;&gt;""),Data!E170,IF(AND(Data!$N$30=5,Data!F170&lt;&gt;""),Data!F170,IF(AND(Data!$N$30=6,Data!G170&lt;&gt;""),Data!G170,IF(AND(Data!$N$30=7,Data!H170&lt;&gt;""),Data!H170,IF(AND(Data!$N$30=8,Data!I170&lt;&gt;""),Data!I170,IF(AND(Data!$N$30=9,Data!J170&lt;&gt;""),Data!J170,IF(AND(Data!$N$30=10,Data!K170&lt;&gt;""),Data!K170,""))))))))))</f>
        <v/>
      </c>
      <c r="C171" s="161" t="str">
        <f>IF(AND(Data!$N$37=1,Data!B170&lt;&gt;""),Data!B170,IF(AND(Data!$N$37=2,Data!C170&lt;&gt;""),Data!C170,IF(AND(Data!$N$37=3,Data!D170&lt;&gt;""),Data!D170,IF(AND(Data!$N$37=4,Data!E170&lt;&gt;""),Data!E170,IF(AND(Data!$N$37=5,Data!F170&lt;&gt;""),Data!F170,IF(AND(Data!$N$37=6,Data!G170&lt;&gt;""),Data!G170,IF(AND(Data!$N$37=7,Data!H170&lt;&gt;""),Data!H170,IF(AND(Data!$N$37=8,Data!I170&lt;&gt;""),Data!I170,IF(AND(Data!$N$37=9,Data!J170&lt;&gt;""),Data!J170,IF(AND(Data!$N$37=10,Data!K170&lt;&gt;""),Data!K170,""))))))))))</f>
        <v/>
      </c>
      <c r="D171" s="165"/>
    </row>
    <row r="172" spans="2:4" x14ac:dyDescent="0.15">
      <c r="B172" s="162" t="str">
        <f>IF(AND(Data!$N$30=1,Data!B171&lt;&gt;""),Data!B171,IF(AND(Data!$N$30=2,Data!C171&lt;&gt;""),Data!C171,IF(AND(Data!$N$30=3,Data!D171&lt;&gt;""),Data!D171,IF(AND(Data!$N$30=4,Data!E171&lt;&gt;""),Data!E171,IF(AND(Data!$N$30=5,Data!F171&lt;&gt;""),Data!F171,IF(AND(Data!$N$30=6,Data!G171&lt;&gt;""),Data!G171,IF(AND(Data!$N$30=7,Data!H171&lt;&gt;""),Data!H171,IF(AND(Data!$N$30=8,Data!I171&lt;&gt;""),Data!I171,IF(AND(Data!$N$30=9,Data!J171&lt;&gt;""),Data!J171,IF(AND(Data!$N$30=10,Data!K171&lt;&gt;""),Data!K171,""))))))))))</f>
        <v/>
      </c>
      <c r="C172" s="161" t="str">
        <f>IF(AND(Data!$N$37=1,Data!B171&lt;&gt;""),Data!B171,IF(AND(Data!$N$37=2,Data!C171&lt;&gt;""),Data!C171,IF(AND(Data!$N$37=3,Data!D171&lt;&gt;""),Data!D171,IF(AND(Data!$N$37=4,Data!E171&lt;&gt;""),Data!E171,IF(AND(Data!$N$37=5,Data!F171&lt;&gt;""),Data!F171,IF(AND(Data!$N$37=6,Data!G171&lt;&gt;""),Data!G171,IF(AND(Data!$N$37=7,Data!H171&lt;&gt;""),Data!H171,IF(AND(Data!$N$37=8,Data!I171&lt;&gt;""),Data!I171,IF(AND(Data!$N$37=9,Data!J171&lt;&gt;""),Data!J171,IF(AND(Data!$N$37=10,Data!K171&lt;&gt;""),Data!K171,""))))))))))</f>
        <v/>
      </c>
      <c r="D172" s="165"/>
    </row>
    <row r="173" spans="2:4" x14ac:dyDescent="0.15">
      <c r="B173" s="162" t="str">
        <f>IF(AND(Data!$N$30=1,Data!B172&lt;&gt;""),Data!B172,IF(AND(Data!$N$30=2,Data!C172&lt;&gt;""),Data!C172,IF(AND(Data!$N$30=3,Data!D172&lt;&gt;""),Data!D172,IF(AND(Data!$N$30=4,Data!E172&lt;&gt;""),Data!E172,IF(AND(Data!$N$30=5,Data!F172&lt;&gt;""),Data!F172,IF(AND(Data!$N$30=6,Data!G172&lt;&gt;""),Data!G172,IF(AND(Data!$N$30=7,Data!H172&lt;&gt;""),Data!H172,IF(AND(Data!$N$30=8,Data!I172&lt;&gt;""),Data!I172,IF(AND(Data!$N$30=9,Data!J172&lt;&gt;""),Data!J172,IF(AND(Data!$N$30=10,Data!K172&lt;&gt;""),Data!K172,""))))))))))</f>
        <v/>
      </c>
      <c r="C173" s="161" t="str">
        <f>IF(AND(Data!$N$37=1,Data!B172&lt;&gt;""),Data!B172,IF(AND(Data!$N$37=2,Data!C172&lt;&gt;""),Data!C172,IF(AND(Data!$N$37=3,Data!D172&lt;&gt;""),Data!D172,IF(AND(Data!$N$37=4,Data!E172&lt;&gt;""),Data!E172,IF(AND(Data!$N$37=5,Data!F172&lt;&gt;""),Data!F172,IF(AND(Data!$N$37=6,Data!G172&lt;&gt;""),Data!G172,IF(AND(Data!$N$37=7,Data!H172&lt;&gt;""),Data!H172,IF(AND(Data!$N$37=8,Data!I172&lt;&gt;""),Data!I172,IF(AND(Data!$N$37=9,Data!J172&lt;&gt;""),Data!J172,IF(AND(Data!$N$37=10,Data!K172&lt;&gt;""),Data!K172,""))))))))))</f>
        <v/>
      </c>
      <c r="D173" s="165"/>
    </row>
    <row r="174" spans="2:4" x14ac:dyDescent="0.15">
      <c r="B174" s="162" t="str">
        <f>IF(AND(Data!$N$30=1,Data!B173&lt;&gt;""),Data!B173,IF(AND(Data!$N$30=2,Data!C173&lt;&gt;""),Data!C173,IF(AND(Data!$N$30=3,Data!D173&lt;&gt;""),Data!D173,IF(AND(Data!$N$30=4,Data!E173&lt;&gt;""),Data!E173,IF(AND(Data!$N$30=5,Data!F173&lt;&gt;""),Data!F173,IF(AND(Data!$N$30=6,Data!G173&lt;&gt;""),Data!G173,IF(AND(Data!$N$30=7,Data!H173&lt;&gt;""),Data!H173,IF(AND(Data!$N$30=8,Data!I173&lt;&gt;""),Data!I173,IF(AND(Data!$N$30=9,Data!J173&lt;&gt;""),Data!J173,IF(AND(Data!$N$30=10,Data!K173&lt;&gt;""),Data!K173,""))))))))))</f>
        <v/>
      </c>
      <c r="C174" s="161" t="str">
        <f>IF(AND(Data!$N$37=1,Data!B173&lt;&gt;""),Data!B173,IF(AND(Data!$N$37=2,Data!C173&lt;&gt;""),Data!C173,IF(AND(Data!$N$37=3,Data!D173&lt;&gt;""),Data!D173,IF(AND(Data!$N$37=4,Data!E173&lt;&gt;""),Data!E173,IF(AND(Data!$N$37=5,Data!F173&lt;&gt;""),Data!F173,IF(AND(Data!$N$37=6,Data!G173&lt;&gt;""),Data!G173,IF(AND(Data!$N$37=7,Data!H173&lt;&gt;""),Data!H173,IF(AND(Data!$N$37=8,Data!I173&lt;&gt;""),Data!I173,IF(AND(Data!$N$37=9,Data!J173&lt;&gt;""),Data!J173,IF(AND(Data!$N$37=10,Data!K173&lt;&gt;""),Data!K173,""))))))))))</f>
        <v/>
      </c>
      <c r="D174" s="165"/>
    </row>
    <row r="175" spans="2:4" x14ac:dyDescent="0.15">
      <c r="B175" s="162" t="str">
        <f>IF(AND(Data!$N$30=1,Data!B174&lt;&gt;""),Data!B174,IF(AND(Data!$N$30=2,Data!C174&lt;&gt;""),Data!C174,IF(AND(Data!$N$30=3,Data!D174&lt;&gt;""),Data!D174,IF(AND(Data!$N$30=4,Data!E174&lt;&gt;""),Data!E174,IF(AND(Data!$N$30=5,Data!F174&lt;&gt;""),Data!F174,IF(AND(Data!$N$30=6,Data!G174&lt;&gt;""),Data!G174,IF(AND(Data!$N$30=7,Data!H174&lt;&gt;""),Data!H174,IF(AND(Data!$N$30=8,Data!I174&lt;&gt;""),Data!I174,IF(AND(Data!$N$30=9,Data!J174&lt;&gt;""),Data!J174,IF(AND(Data!$N$30=10,Data!K174&lt;&gt;""),Data!K174,""))))))))))</f>
        <v/>
      </c>
      <c r="C175" s="161" t="str">
        <f>IF(AND(Data!$N$37=1,Data!B174&lt;&gt;""),Data!B174,IF(AND(Data!$N$37=2,Data!C174&lt;&gt;""),Data!C174,IF(AND(Data!$N$37=3,Data!D174&lt;&gt;""),Data!D174,IF(AND(Data!$N$37=4,Data!E174&lt;&gt;""),Data!E174,IF(AND(Data!$N$37=5,Data!F174&lt;&gt;""),Data!F174,IF(AND(Data!$N$37=6,Data!G174&lt;&gt;""),Data!G174,IF(AND(Data!$N$37=7,Data!H174&lt;&gt;""),Data!H174,IF(AND(Data!$N$37=8,Data!I174&lt;&gt;""),Data!I174,IF(AND(Data!$N$37=9,Data!J174&lt;&gt;""),Data!J174,IF(AND(Data!$N$37=10,Data!K174&lt;&gt;""),Data!K174,""))))))))))</f>
        <v/>
      </c>
      <c r="D175" s="165"/>
    </row>
    <row r="176" spans="2:4" x14ac:dyDescent="0.15">
      <c r="B176" s="162" t="str">
        <f>IF(AND(Data!$N$30=1,Data!B175&lt;&gt;""),Data!B175,IF(AND(Data!$N$30=2,Data!C175&lt;&gt;""),Data!C175,IF(AND(Data!$N$30=3,Data!D175&lt;&gt;""),Data!D175,IF(AND(Data!$N$30=4,Data!E175&lt;&gt;""),Data!E175,IF(AND(Data!$N$30=5,Data!F175&lt;&gt;""),Data!F175,IF(AND(Data!$N$30=6,Data!G175&lt;&gt;""),Data!G175,IF(AND(Data!$N$30=7,Data!H175&lt;&gt;""),Data!H175,IF(AND(Data!$N$30=8,Data!I175&lt;&gt;""),Data!I175,IF(AND(Data!$N$30=9,Data!J175&lt;&gt;""),Data!J175,IF(AND(Data!$N$30=10,Data!K175&lt;&gt;""),Data!K175,""))))))))))</f>
        <v/>
      </c>
      <c r="C176" s="161" t="str">
        <f>IF(AND(Data!$N$37=1,Data!B175&lt;&gt;""),Data!B175,IF(AND(Data!$N$37=2,Data!C175&lt;&gt;""),Data!C175,IF(AND(Data!$N$37=3,Data!D175&lt;&gt;""),Data!D175,IF(AND(Data!$N$37=4,Data!E175&lt;&gt;""),Data!E175,IF(AND(Data!$N$37=5,Data!F175&lt;&gt;""),Data!F175,IF(AND(Data!$N$37=6,Data!G175&lt;&gt;""),Data!G175,IF(AND(Data!$N$37=7,Data!H175&lt;&gt;""),Data!H175,IF(AND(Data!$N$37=8,Data!I175&lt;&gt;""),Data!I175,IF(AND(Data!$N$37=9,Data!J175&lt;&gt;""),Data!J175,IF(AND(Data!$N$37=10,Data!K175&lt;&gt;""),Data!K175,""))))))))))</f>
        <v/>
      </c>
      <c r="D176" s="165"/>
    </row>
    <row r="177" spans="2:4" x14ac:dyDescent="0.15">
      <c r="B177" s="162" t="str">
        <f>IF(AND(Data!$N$30=1,Data!B176&lt;&gt;""),Data!B176,IF(AND(Data!$N$30=2,Data!C176&lt;&gt;""),Data!C176,IF(AND(Data!$N$30=3,Data!D176&lt;&gt;""),Data!D176,IF(AND(Data!$N$30=4,Data!E176&lt;&gt;""),Data!E176,IF(AND(Data!$N$30=5,Data!F176&lt;&gt;""),Data!F176,IF(AND(Data!$N$30=6,Data!G176&lt;&gt;""),Data!G176,IF(AND(Data!$N$30=7,Data!H176&lt;&gt;""),Data!H176,IF(AND(Data!$N$30=8,Data!I176&lt;&gt;""),Data!I176,IF(AND(Data!$N$30=9,Data!J176&lt;&gt;""),Data!J176,IF(AND(Data!$N$30=10,Data!K176&lt;&gt;""),Data!K176,""))))))))))</f>
        <v/>
      </c>
      <c r="C177" s="161" t="str">
        <f>IF(AND(Data!$N$37=1,Data!B176&lt;&gt;""),Data!B176,IF(AND(Data!$N$37=2,Data!C176&lt;&gt;""),Data!C176,IF(AND(Data!$N$37=3,Data!D176&lt;&gt;""),Data!D176,IF(AND(Data!$N$37=4,Data!E176&lt;&gt;""),Data!E176,IF(AND(Data!$N$37=5,Data!F176&lt;&gt;""),Data!F176,IF(AND(Data!$N$37=6,Data!G176&lt;&gt;""),Data!G176,IF(AND(Data!$N$37=7,Data!H176&lt;&gt;""),Data!H176,IF(AND(Data!$N$37=8,Data!I176&lt;&gt;""),Data!I176,IF(AND(Data!$N$37=9,Data!J176&lt;&gt;""),Data!J176,IF(AND(Data!$N$37=10,Data!K176&lt;&gt;""),Data!K176,""))))))))))</f>
        <v/>
      </c>
      <c r="D177" s="165"/>
    </row>
    <row r="178" spans="2:4" x14ac:dyDescent="0.15">
      <c r="B178" s="162" t="str">
        <f>IF(AND(Data!$N$30=1,Data!B177&lt;&gt;""),Data!B177,IF(AND(Data!$N$30=2,Data!C177&lt;&gt;""),Data!C177,IF(AND(Data!$N$30=3,Data!D177&lt;&gt;""),Data!D177,IF(AND(Data!$N$30=4,Data!E177&lt;&gt;""),Data!E177,IF(AND(Data!$N$30=5,Data!F177&lt;&gt;""),Data!F177,IF(AND(Data!$N$30=6,Data!G177&lt;&gt;""),Data!G177,IF(AND(Data!$N$30=7,Data!H177&lt;&gt;""),Data!H177,IF(AND(Data!$N$30=8,Data!I177&lt;&gt;""),Data!I177,IF(AND(Data!$N$30=9,Data!J177&lt;&gt;""),Data!J177,IF(AND(Data!$N$30=10,Data!K177&lt;&gt;""),Data!K177,""))))))))))</f>
        <v/>
      </c>
      <c r="C178" s="161" t="str">
        <f>IF(AND(Data!$N$37=1,Data!B177&lt;&gt;""),Data!B177,IF(AND(Data!$N$37=2,Data!C177&lt;&gt;""),Data!C177,IF(AND(Data!$N$37=3,Data!D177&lt;&gt;""),Data!D177,IF(AND(Data!$N$37=4,Data!E177&lt;&gt;""),Data!E177,IF(AND(Data!$N$37=5,Data!F177&lt;&gt;""),Data!F177,IF(AND(Data!$N$37=6,Data!G177&lt;&gt;""),Data!G177,IF(AND(Data!$N$37=7,Data!H177&lt;&gt;""),Data!H177,IF(AND(Data!$N$37=8,Data!I177&lt;&gt;""),Data!I177,IF(AND(Data!$N$37=9,Data!J177&lt;&gt;""),Data!J177,IF(AND(Data!$N$37=10,Data!K177&lt;&gt;""),Data!K177,""))))))))))</f>
        <v/>
      </c>
      <c r="D178" s="165"/>
    </row>
    <row r="179" spans="2:4" x14ac:dyDescent="0.15">
      <c r="B179" s="162" t="str">
        <f>IF(AND(Data!$N$30=1,Data!B178&lt;&gt;""),Data!B178,IF(AND(Data!$N$30=2,Data!C178&lt;&gt;""),Data!C178,IF(AND(Data!$N$30=3,Data!D178&lt;&gt;""),Data!D178,IF(AND(Data!$N$30=4,Data!E178&lt;&gt;""),Data!E178,IF(AND(Data!$N$30=5,Data!F178&lt;&gt;""),Data!F178,IF(AND(Data!$N$30=6,Data!G178&lt;&gt;""),Data!G178,IF(AND(Data!$N$30=7,Data!H178&lt;&gt;""),Data!H178,IF(AND(Data!$N$30=8,Data!I178&lt;&gt;""),Data!I178,IF(AND(Data!$N$30=9,Data!J178&lt;&gt;""),Data!J178,IF(AND(Data!$N$30=10,Data!K178&lt;&gt;""),Data!K178,""))))))))))</f>
        <v/>
      </c>
      <c r="C179" s="161" t="str">
        <f>IF(AND(Data!$N$37=1,Data!B178&lt;&gt;""),Data!B178,IF(AND(Data!$N$37=2,Data!C178&lt;&gt;""),Data!C178,IF(AND(Data!$N$37=3,Data!D178&lt;&gt;""),Data!D178,IF(AND(Data!$N$37=4,Data!E178&lt;&gt;""),Data!E178,IF(AND(Data!$N$37=5,Data!F178&lt;&gt;""),Data!F178,IF(AND(Data!$N$37=6,Data!G178&lt;&gt;""),Data!G178,IF(AND(Data!$N$37=7,Data!H178&lt;&gt;""),Data!H178,IF(AND(Data!$N$37=8,Data!I178&lt;&gt;""),Data!I178,IF(AND(Data!$N$37=9,Data!J178&lt;&gt;""),Data!J178,IF(AND(Data!$N$37=10,Data!K178&lt;&gt;""),Data!K178,""))))))))))</f>
        <v/>
      </c>
      <c r="D179" s="165"/>
    </row>
    <row r="180" spans="2:4" x14ac:dyDescent="0.15">
      <c r="B180" s="162" t="str">
        <f>IF(AND(Data!$N$30=1,Data!B179&lt;&gt;""),Data!B179,IF(AND(Data!$N$30=2,Data!C179&lt;&gt;""),Data!C179,IF(AND(Data!$N$30=3,Data!D179&lt;&gt;""),Data!D179,IF(AND(Data!$N$30=4,Data!E179&lt;&gt;""),Data!E179,IF(AND(Data!$N$30=5,Data!F179&lt;&gt;""),Data!F179,IF(AND(Data!$N$30=6,Data!G179&lt;&gt;""),Data!G179,IF(AND(Data!$N$30=7,Data!H179&lt;&gt;""),Data!H179,IF(AND(Data!$N$30=8,Data!I179&lt;&gt;""),Data!I179,IF(AND(Data!$N$30=9,Data!J179&lt;&gt;""),Data!J179,IF(AND(Data!$N$30=10,Data!K179&lt;&gt;""),Data!K179,""))))))))))</f>
        <v/>
      </c>
      <c r="C180" s="161" t="str">
        <f>IF(AND(Data!$N$37=1,Data!B179&lt;&gt;""),Data!B179,IF(AND(Data!$N$37=2,Data!C179&lt;&gt;""),Data!C179,IF(AND(Data!$N$37=3,Data!D179&lt;&gt;""),Data!D179,IF(AND(Data!$N$37=4,Data!E179&lt;&gt;""),Data!E179,IF(AND(Data!$N$37=5,Data!F179&lt;&gt;""),Data!F179,IF(AND(Data!$N$37=6,Data!G179&lt;&gt;""),Data!G179,IF(AND(Data!$N$37=7,Data!H179&lt;&gt;""),Data!H179,IF(AND(Data!$N$37=8,Data!I179&lt;&gt;""),Data!I179,IF(AND(Data!$N$37=9,Data!J179&lt;&gt;""),Data!J179,IF(AND(Data!$N$37=10,Data!K179&lt;&gt;""),Data!K179,""))))))))))</f>
        <v/>
      </c>
      <c r="D180" s="165"/>
    </row>
    <row r="181" spans="2:4" x14ac:dyDescent="0.15">
      <c r="B181" s="162" t="str">
        <f>IF(AND(Data!$N$30=1,Data!B180&lt;&gt;""),Data!B180,IF(AND(Data!$N$30=2,Data!C180&lt;&gt;""),Data!C180,IF(AND(Data!$N$30=3,Data!D180&lt;&gt;""),Data!D180,IF(AND(Data!$N$30=4,Data!E180&lt;&gt;""),Data!E180,IF(AND(Data!$N$30=5,Data!F180&lt;&gt;""),Data!F180,IF(AND(Data!$N$30=6,Data!G180&lt;&gt;""),Data!G180,IF(AND(Data!$N$30=7,Data!H180&lt;&gt;""),Data!H180,IF(AND(Data!$N$30=8,Data!I180&lt;&gt;""),Data!I180,IF(AND(Data!$N$30=9,Data!J180&lt;&gt;""),Data!J180,IF(AND(Data!$N$30=10,Data!K180&lt;&gt;""),Data!K180,""))))))))))</f>
        <v/>
      </c>
      <c r="C181" s="161" t="str">
        <f>IF(AND(Data!$N$37=1,Data!B180&lt;&gt;""),Data!B180,IF(AND(Data!$N$37=2,Data!C180&lt;&gt;""),Data!C180,IF(AND(Data!$N$37=3,Data!D180&lt;&gt;""),Data!D180,IF(AND(Data!$N$37=4,Data!E180&lt;&gt;""),Data!E180,IF(AND(Data!$N$37=5,Data!F180&lt;&gt;""),Data!F180,IF(AND(Data!$N$37=6,Data!G180&lt;&gt;""),Data!G180,IF(AND(Data!$N$37=7,Data!H180&lt;&gt;""),Data!H180,IF(AND(Data!$N$37=8,Data!I180&lt;&gt;""),Data!I180,IF(AND(Data!$N$37=9,Data!J180&lt;&gt;""),Data!J180,IF(AND(Data!$N$37=10,Data!K180&lt;&gt;""),Data!K180,""))))))))))</f>
        <v/>
      </c>
      <c r="D181" s="165"/>
    </row>
    <row r="182" spans="2:4" x14ac:dyDescent="0.15">
      <c r="B182" s="162" t="str">
        <f>IF(AND(Data!$N$30=1,Data!B181&lt;&gt;""),Data!B181,IF(AND(Data!$N$30=2,Data!C181&lt;&gt;""),Data!C181,IF(AND(Data!$N$30=3,Data!D181&lt;&gt;""),Data!D181,IF(AND(Data!$N$30=4,Data!E181&lt;&gt;""),Data!E181,IF(AND(Data!$N$30=5,Data!F181&lt;&gt;""),Data!F181,IF(AND(Data!$N$30=6,Data!G181&lt;&gt;""),Data!G181,IF(AND(Data!$N$30=7,Data!H181&lt;&gt;""),Data!H181,IF(AND(Data!$N$30=8,Data!I181&lt;&gt;""),Data!I181,IF(AND(Data!$N$30=9,Data!J181&lt;&gt;""),Data!J181,IF(AND(Data!$N$30=10,Data!K181&lt;&gt;""),Data!K181,""))))))))))</f>
        <v/>
      </c>
      <c r="C182" s="161" t="str">
        <f>IF(AND(Data!$N$37=1,Data!B181&lt;&gt;""),Data!B181,IF(AND(Data!$N$37=2,Data!C181&lt;&gt;""),Data!C181,IF(AND(Data!$N$37=3,Data!D181&lt;&gt;""),Data!D181,IF(AND(Data!$N$37=4,Data!E181&lt;&gt;""),Data!E181,IF(AND(Data!$N$37=5,Data!F181&lt;&gt;""),Data!F181,IF(AND(Data!$N$37=6,Data!G181&lt;&gt;""),Data!G181,IF(AND(Data!$N$37=7,Data!H181&lt;&gt;""),Data!H181,IF(AND(Data!$N$37=8,Data!I181&lt;&gt;""),Data!I181,IF(AND(Data!$N$37=9,Data!J181&lt;&gt;""),Data!J181,IF(AND(Data!$N$37=10,Data!K181&lt;&gt;""),Data!K181,""))))))))))</f>
        <v/>
      </c>
      <c r="D182" s="165"/>
    </row>
    <row r="183" spans="2:4" x14ac:dyDescent="0.15">
      <c r="B183" s="162" t="str">
        <f>IF(AND(Data!$N$30=1,Data!B182&lt;&gt;""),Data!B182,IF(AND(Data!$N$30=2,Data!C182&lt;&gt;""),Data!C182,IF(AND(Data!$N$30=3,Data!D182&lt;&gt;""),Data!D182,IF(AND(Data!$N$30=4,Data!E182&lt;&gt;""),Data!E182,IF(AND(Data!$N$30=5,Data!F182&lt;&gt;""),Data!F182,IF(AND(Data!$N$30=6,Data!G182&lt;&gt;""),Data!G182,IF(AND(Data!$N$30=7,Data!H182&lt;&gt;""),Data!H182,IF(AND(Data!$N$30=8,Data!I182&lt;&gt;""),Data!I182,IF(AND(Data!$N$30=9,Data!J182&lt;&gt;""),Data!J182,IF(AND(Data!$N$30=10,Data!K182&lt;&gt;""),Data!K182,""))))))))))</f>
        <v/>
      </c>
      <c r="C183" s="161" t="str">
        <f>IF(AND(Data!$N$37=1,Data!B182&lt;&gt;""),Data!B182,IF(AND(Data!$N$37=2,Data!C182&lt;&gt;""),Data!C182,IF(AND(Data!$N$37=3,Data!D182&lt;&gt;""),Data!D182,IF(AND(Data!$N$37=4,Data!E182&lt;&gt;""),Data!E182,IF(AND(Data!$N$37=5,Data!F182&lt;&gt;""),Data!F182,IF(AND(Data!$N$37=6,Data!G182&lt;&gt;""),Data!G182,IF(AND(Data!$N$37=7,Data!H182&lt;&gt;""),Data!H182,IF(AND(Data!$N$37=8,Data!I182&lt;&gt;""),Data!I182,IF(AND(Data!$N$37=9,Data!J182&lt;&gt;""),Data!J182,IF(AND(Data!$N$37=10,Data!K182&lt;&gt;""),Data!K182,""))))))))))</f>
        <v/>
      </c>
      <c r="D183" s="165"/>
    </row>
    <row r="184" spans="2:4" x14ac:dyDescent="0.15">
      <c r="B184" s="162" t="str">
        <f>IF(AND(Data!$N$30=1,Data!B183&lt;&gt;""),Data!B183,IF(AND(Data!$N$30=2,Data!C183&lt;&gt;""),Data!C183,IF(AND(Data!$N$30=3,Data!D183&lt;&gt;""),Data!D183,IF(AND(Data!$N$30=4,Data!E183&lt;&gt;""),Data!E183,IF(AND(Data!$N$30=5,Data!F183&lt;&gt;""),Data!F183,IF(AND(Data!$N$30=6,Data!G183&lt;&gt;""),Data!G183,IF(AND(Data!$N$30=7,Data!H183&lt;&gt;""),Data!H183,IF(AND(Data!$N$30=8,Data!I183&lt;&gt;""),Data!I183,IF(AND(Data!$N$30=9,Data!J183&lt;&gt;""),Data!J183,IF(AND(Data!$N$30=10,Data!K183&lt;&gt;""),Data!K183,""))))))))))</f>
        <v/>
      </c>
      <c r="C184" s="161" t="str">
        <f>IF(AND(Data!$N$37=1,Data!B183&lt;&gt;""),Data!B183,IF(AND(Data!$N$37=2,Data!C183&lt;&gt;""),Data!C183,IF(AND(Data!$N$37=3,Data!D183&lt;&gt;""),Data!D183,IF(AND(Data!$N$37=4,Data!E183&lt;&gt;""),Data!E183,IF(AND(Data!$N$37=5,Data!F183&lt;&gt;""),Data!F183,IF(AND(Data!$N$37=6,Data!G183&lt;&gt;""),Data!G183,IF(AND(Data!$N$37=7,Data!H183&lt;&gt;""),Data!H183,IF(AND(Data!$N$37=8,Data!I183&lt;&gt;""),Data!I183,IF(AND(Data!$N$37=9,Data!J183&lt;&gt;""),Data!J183,IF(AND(Data!$N$37=10,Data!K183&lt;&gt;""),Data!K183,""))))))))))</f>
        <v/>
      </c>
      <c r="D184" s="165"/>
    </row>
    <row r="185" spans="2:4" x14ac:dyDescent="0.15">
      <c r="B185" s="162" t="str">
        <f>IF(AND(Data!$N$30=1,Data!B184&lt;&gt;""),Data!B184,IF(AND(Data!$N$30=2,Data!C184&lt;&gt;""),Data!C184,IF(AND(Data!$N$30=3,Data!D184&lt;&gt;""),Data!D184,IF(AND(Data!$N$30=4,Data!E184&lt;&gt;""),Data!E184,IF(AND(Data!$N$30=5,Data!F184&lt;&gt;""),Data!F184,IF(AND(Data!$N$30=6,Data!G184&lt;&gt;""),Data!G184,IF(AND(Data!$N$30=7,Data!H184&lt;&gt;""),Data!H184,IF(AND(Data!$N$30=8,Data!I184&lt;&gt;""),Data!I184,IF(AND(Data!$N$30=9,Data!J184&lt;&gt;""),Data!J184,IF(AND(Data!$N$30=10,Data!K184&lt;&gt;""),Data!K184,""))))))))))</f>
        <v/>
      </c>
      <c r="C185" s="161" t="str">
        <f>IF(AND(Data!$N$37=1,Data!B184&lt;&gt;""),Data!B184,IF(AND(Data!$N$37=2,Data!C184&lt;&gt;""),Data!C184,IF(AND(Data!$N$37=3,Data!D184&lt;&gt;""),Data!D184,IF(AND(Data!$N$37=4,Data!E184&lt;&gt;""),Data!E184,IF(AND(Data!$N$37=5,Data!F184&lt;&gt;""),Data!F184,IF(AND(Data!$N$37=6,Data!G184&lt;&gt;""),Data!G184,IF(AND(Data!$N$37=7,Data!H184&lt;&gt;""),Data!H184,IF(AND(Data!$N$37=8,Data!I184&lt;&gt;""),Data!I184,IF(AND(Data!$N$37=9,Data!J184&lt;&gt;""),Data!J184,IF(AND(Data!$N$37=10,Data!K184&lt;&gt;""),Data!K184,""))))))))))</f>
        <v/>
      </c>
      <c r="D185" s="165"/>
    </row>
    <row r="186" spans="2:4" x14ac:dyDescent="0.15">
      <c r="B186" s="162" t="str">
        <f>IF(AND(Data!$N$30=1,Data!B185&lt;&gt;""),Data!B185,IF(AND(Data!$N$30=2,Data!C185&lt;&gt;""),Data!C185,IF(AND(Data!$N$30=3,Data!D185&lt;&gt;""),Data!D185,IF(AND(Data!$N$30=4,Data!E185&lt;&gt;""),Data!E185,IF(AND(Data!$N$30=5,Data!F185&lt;&gt;""),Data!F185,IF(AND(Data!$N$30=6,Data!G185&lt;&gt;""),Data!G185,IF(AND(Data!$N$30=7,Data!H185&lt;&gt;""),Data!H185,IF(AND(Data!$N$30=8,Data!I185&lt;&gt;""),Data!I185,IF(AND(Data!$N$30=9,Data!J185&lt;&gt;""),Data!J185,IF(AND(Data!$N$30=10,Data!K185&lt;&gt;""),Data!K185,""))))))))))</f>
        <v/>
      </c>
      <c r="C186" s="161" t="str">
        <f>IF(AND(Data!$N$37=1,Data!B185&lt;&gt;""),Data!B185,IF(AND(Data!$N$37=2,Data!C185&lt;&gt;""),Data!C185,IF(AND(Data!$N$37=3,Data!D185&lt;&gt;""),Data!D185,IF(AND(Data!$N$37=4,Data!E185&lt;&gt;""),Data!E185,IF(AND(Data!$N$37=5,Data!F185&lt;&gt;""),Data!F185,IF(AND(Data!$N$37=6,Data!G185&lt;&gt;""),Data!G185,IF(AND(Data!$N$37=7,Data!H185&lt;&gt;""),Data!H185,IF(AND(Data!$N$37=8,Data!I185&lt;&gt;""),Data!I185,IF(AND(Data!$N$37=9,Data!J185&lt;&gt;""),Data!J185,IF(AND(Data!$N$37=10,Data!K185&lt;&gt;""),Data!K185,""))))))))))</f>
        <v/>
      </c>
      <c r="D186" s="165"/>
    </row>
    <row r="187" spans="2:4" x14ac:dyDescent="0.15">
      <c r="B187" s="162" t="str">
        <f>IF(AND(Data!$N$30=1,Data!B186&lt;&gt;""),Data!B186,IF(AND(Data!$N$30=2,Data!C186&lt;&gt;""),Data!C186,IF(AND(Data!$N$30=3,Data!D186&lt;&gt;""),Data!D186,IF(AND(Data!$N$30=4,Data!E186&lt;&gt;""),Data!E186,IF(AND(Data!$N$30=5,Data!F186&lt;&gt;""),Data!F186,IF(AND(Data!$N$30=6,Data!G186&lt;&gt;""),Data!G186,IF(AND(Data!$N$30=7,Data!H186&lt;&gt;""),Data!H186,IF(AND(Data!$N$30=8,Data!I186&lt;&gt;""),Data!I186,IF(AND(Data!$N$30=9,Data!J186&lt;&gt;""),Data!J186,IF(AND(Data!$N$30=10,Data!K186&lt;&gt;""),Data!K186,""))))))))))</f>
        <v/>
      </c>
      <c r="C187" s="161" t="str">
        <f>IF(AND(Data!$N$37=1,Data!B186&lt;&gt;""),Data!B186,IF(AND(Data!$N$37=2,Data!C186&lt;&gt;""),Data!C186,IF(AND(Data!$N$37=3,Data!D186&lt;&gt;""),Data!D186,IF(AND(Data!$N$37=4,Data!E186&lt;&gt;""),Data!E186,IF(AND(Data!$N$37=5,Data!F186&lt;&gt;""),Data!F186,IF(AND(Data!$N$37=6,Data!G186&lt;&gt;""),Data!G186,IF(AND(Data!$N$37=7,Data!H186&lt;&gt;""),Data!H186,IF(AND(Data!$N$37=8,Data!I186&lt;&gt;""),Data!I186,IF(AND(Data!$N$37=9,Data!J186&lt;&gt;""),Data!J186,IF(AND(Data!$N$37=10,Data!K186&lt;&gt;""),Data!K186,""))))))))))</f>
        <v/>
      </c>
      <c r="D187" s="165"/>
    </row>
    <row r="188" spans="2:4" x14ac:dyDescent="0.15">
      <c r="B188" s="162" t="str">
        <f>IF(AND(Data!$N$30=1,Data!B187&lt;&gt;""),Data!B187,IF(AND(Data!$N$30=2,Data!C187&lt;&gt;""),Data!C187,IF(AND(Data!$N$30=3,Data!D187&lt;&gt;""),Data!D187,IF(AND(Data!$N$30=4,Data!E187&lt;&gt;""),Data!E187,IF(AND(Data!$N$30=5,Data!F187&lt;&gt;""),Data!F187,IF(AND(Data!$N$30=6,Data!G187&lt;&gt;""),Data!G187,IF(AND(Data!$N$30=7,Data!H187&lt;&gt;""),Data!H187,IF(AND(Data!$N$30=8,Data!I187&lt;&gt;""),Data!I187,IF(AND(Data!$N$30=9,Data!J187&lt;&gt;""),Data!J187,IF(AND(Data!$N$30=10,Data!K187&lt;&gt;""),Data!K187,""))))))))))</f>
        <v/>
      </c>
      <c r="C188" s="161" t="str">
        <f>IF(AND(Data!$N$37=1,Data!B187&lt;&gt;""),Data!B187,IF(AND(Data!$N$37=2,Data!C187&lt;&gt;""),Data!C187,IF(AND(Data!$N$37=3,Data!D187&lt;&gt;""),Data!D187,IF(AND(Data!$N$37=4,Data!E187&lt;&gt;""),Data!E187,IF(AND(Data!$N$37=5,Data!F187&lt;&gt;""),Data!F187,IF(AND(Data!$N$37=6,Data!G187&lt;&gt;""),Data!G187,IF(AND(Data!$N$37=7,Data!H187&lt;&gt;""),Data!H187,IF(AND(Data!$N$37=8,Data!I187&lt;&gt;""),Data!I187,IF(AND(Data!$N$37=9,Data!J187&lt;&gt;""),Data!J187,IF(AND(Data!$N$37=10,Data!K187&lt;&gt;""),Data!K187,""))))))))))</f>
        <v/>
      </c>
      <c r="D188" s="165"/>
    </row>
    <row r="189" spans="2:4" x14ac:dyDescent="0.15">
      <c r="B189" s="162" t="str">
        <f>IF(AND(Data!$N$30=1,Data!B188&lt;&gt;""),Data!B188,IF(AND(Data!$N$30=2,Data!C188&lt;&gt;""),Data!C188,IF(AND(Data!$N$30=3,Data!D188&lt;&gt;""),Data!D188,IF(AND(Data!$N$30=4,Data!E188&lt;&gt;""),Data!E188,IF(AND(Data!$N$30=5,Data!F188&lt;&gt;""),Data!F188,IF(AND(Data!$N$30=6,Data!G188&lt;&gt;""),Data!G188,IF(AND(Data!$N$30=7,Data!H188&lt;&gt;""),Data!H188,IF(AND(Data!$N$30=8,Data!I188&lt;&gt;""),Data!I188,IF(AND(Data!$N$30=9,Data!J188&lt;&gt;""),Data!J188,IF(AND(Data!$N$30=10,Data!K188&lt;&gt;""),Data!K188,""))))))))))</f>
        <v/>
      </c>
      <c r="C189" s="161" t="str">
        <f>IF(AND(Data!$N$37=1,Data!B188&lt;&gt;""),Data!B188,IF(AND(Data!$N$37=2,Data!C188&lt;&gt;""),Data!C188,IF(AND(Data!$N$37=3,Data!D188&lt;&gt;""),Data!D188,IF(AND(Data!$N$37=4,Data!E188&lt;&gt;""),Data!E188,IF(AND(Data!$N$37=5,Data!F188&lt;&gt;""),Data!F188,IF(AND(Data!$N$37=6,Data!G188&lt;&gt;""),Data!G188,IF(AND(Data!$N$37=7,Data!H188&lt;&gt;""),Data!H188,IF(AND(Data!$N$37=8,Data!I188&lt;&gt;""),Data!I188,IF(AND(Data!$N$37=9,Data!J188&lt;&gt;""),Data!J188,IF(AND(Data!$N$37=10,Data!K188&lt;&gt;""),Data!K188,""))))))))))</f>
        <v/>
      </c>
      <c r="D189" s="165"/>
    </row>
    <row r="190" spans="2:4" x14ac:dyDescent="0.15">
      <c r="B190" s="162" t="str">
        <f>IF(AND(Data!$N$30=1,Data!B189&lt;&gt;""),Data!B189,IF(AND(Data!$N$30=2,Data!C189&lt;&gt;""),Data!C189,IF(AND(Data!$N$30=3,Data!D189&lt;&gt;""),Data!D189,IF(AND(Data!$N$30=4,Data!E189&lt;&gt;""),Data!E189,IF(AND(Data!$N$30=5,Data!F189&lt;&gt;""),Data!F189,IF(AND(Data!$N$30=6,Data!G189&lt;&gt;""),Data!G189,IF(AND(Data!$N$30=7,Data!H189&lt;&gt;""),Data!H189,IF(AND(Data!$N$30=8,Data!I189&lt;&gt;""),Data!I189,IF(AND(Data!$N$30=9,Data!J189&lt;&gt;""),Data!J189,IF(AND(Data!$N$30=10,Data!K189&lt;&gt;""),Data!K189,""))))))))))</f>
        <v/>
      </c>
      <c r="C190" s="161" t="str">
        <f>IF(AND(Data!$N$37=1,Data!B189&lt;&gt;""),Data!B189,IF(AND(Data!$N$37=2,Data!C189&lt;&gt;""),Data!C189,IF(AND(Data!$N$37=3,Data!D189&lt;&gt;""),Data!D189,IF(AND(Data!$N$37=4,Data!E189&lt;&gt;""),Data!E189,IF(AND(Data!$N$37=5,Data!F189&lt;&gt;""),Data!F189,IF(AND(Data!$N$37=6,Data!G189&lt;&gt;""),Data!G189,IF(AND(Data!$N$37=7,Data!H189&lt;&gt;""),Data!H189,IF(AND(Data!$N$37=8,Data!I189&lt;&gt;""),Data!I189,IF(AND(Data!$N$37=9,Data!J189&lt;&gt;""),Data!J189,IF(AND(Data!$N$37=10,Data!K189&lt;&gt;""),Data!K189,""))))))))))</f>
        <v/>
      </c>
      <c r="D190" s="165"/>
    </row>
    <row r="191" spans="2:4" x14ac:dyDescent="0.15">
      <c r="B191" s="162" t="str">
        <f>IF(AND(Data!$N$30=1,Data!B190&lt;&gt;""),Data!B190,IF(AND(Data!$N$30=2,Data!C190&lt;&gt;""),Data!C190,IF(AND(Data!$N$30=3,Data!D190&lt;&gt;""),Data!D190,IF(AND(Data!$N$30=4,Data!E190&lt;&gt;""),Data!E190,IF(AND(Data!$N$30=5,Data!F190&lt;&gt;""),Data!F190,IF(AND(Data!$N$30=6,Data!G190&lt;&gt;""),Data!G190,IF(AND(Data!$N$30=7,Data!H190&lt;&gt;""),Data!H190,IF(AND(Data!$N$30=8,Data!I190&lt;&gt;""),Data!I190,IF(AND(Data!$N$30=9,Data!J190&lt;&gt;""),Data!J190,IF(AND(Data!$N$30=10,Data!K190&lt;&gt;""),Data!K190,""))))))))))</f>
        <v/>
      </c>
      <c r="C191" s="161" t="str">
        <f>IF(AND(Data!$N$37=1,Data!B190&lt;&gt;""),Data!B190,IF(AND(Data!$N$37=2,Data!C190&lt;&gt;""),Data!C190,IF(AND(Data!$N$37=3,Data!D190&lt;&gt;""),Data!D190,IF(AND(Data!$N$37=4,Data!E190&lt;&gt;""),Data!E190,IF(AND(Data!$N$37=5,Data!F190&lt;&gt;""),Data!F190,IF(AND(Data!$N$37=6,Data!G190&lt;&gt;""),Data!G190,IF(AND(Data!$N$37=7,Data!H190&lt;&gt;""),Data!H190,IF(AND(Data!$N$37=8,Data!I190&lt;&gt;""),Data!I190,IF(AND(Data!$N$37=9,Data!J190&lt;&gt;""),Data!J190,IF(AND(Data!$N$37=10,Data!K190&lt;&gt;""),Data!K190,""))))))))))</f>
        <v/>
      </c>
      <c r="D191" s="165"/>
    </row>
    <row r="192" spans="2:4" x14ac:dyDescent="0.15">
      <c r="B192" s="162" t="str">
        <f>IF(AND(Data!$N$30=1,Data!B191&lt;&gt;""),Data!B191,IF(AND(Data!$N$30=2,Data!C191&lt;&gt;""),Data!C191,IF(AND(Data!$N$30=3,Data!D191&lt;&gt;""),Data!D191,IF(AND(Data!$N$30=4,Data!E191&lt;&gt;""),Data!E191,IF(AND(Data!$N$30=5,Data!F191&lt;&gt;""),Data!F191,IF(AND(Data!$N$30=6,Data!G191&lt;&gt;""),Data!G191,IF(AND(Data!$N$30=7,Data!H191&lt;&gt;""),Data!H191,IF(AND(Data!$N$30=8,Data!I191&lt;&gt;""),Data!I191,IF(AND(Data!$N$30=9,Data!J191&lt;&gt;""),Data!J191,IF(AND(Data!$N$30=10,Data!K191&lt;&gt;""),Data!K191,""))))))))))</f>
        <v/>
      </c>
      <c r="C192" s="161" t="str">
        <f>IF(AND(Data!$N$37=1,Data!B191&lt;&gt;""),Data!B191,IF(AND(Data!$N$37=2,Data!C191&lt;&gt;""),Data!C191,IF(AND(Data!$N$37=3,Data!D191&lt;&gt;""),Data!D191,IF(AND(Data!$N$37=4,Data!E191&lt;&gt;""),Data!E191,IF(AND(Data!$N$37=5,Data!F191&lt;&gt;""),Data!F191,IF(AND(Data!$N$37=6,Data!G191&lt;&gt;""),Data!G191,IF(AND(Data!$N$37=7,Data!H191&lt;&gt;""),Data!H191,IF(AND(Data!$N$37=8,Data!I191&lt;&gt;""),Data!I191,IF(AND(Data!$N$37=9,Data!J191&lt;&gt;""),Data!J191,IF(AND(Data!$N$37=10,Data!K191&lt;&gt;""),Data!K191,""))))))))))</f>
        <v/>
      </c>
      <c r="D192" s="165"/>
    </row>
    <row r="193" spans="2:4" x14ac:dyDescent="0.15">
      <c r="B193" s="162" t="str">
        <f>IF(AND(Data!$N$30=1,Data!B192&lt;&gt;""),Data!B192,IF(AND(Data!$N$30=2,Data!C192&lt;&gt;""),Data!C192,IF(AND(Data!$N$30=3,Data!D192&lt;&gt;""),Data!D192,IF(AND(Data!$N$30=4,Data!E192&lt;&gt;""),Data!E192,IF(AND(Data!$N$30=5,Data!F192&lt;&gt;""),Data!F192,IF(AND(Data!$N$30=6,Data!G192&lt;&gt;""),Data!G192,IF(AND(Data!$N$30=7,Data!H192&lt;&gt;""),Data!H192,IF(AND(Data!$N$30=8,Data!I192&lt;&gt;""),Data!I192,IF(AND(Data!$N$30=9,Data!J192&lt;&gt;""),Data!J192,IF(AND(Data!$N$30=10,Data!K192&lt;&gt;""),Data!K192,""))))))))))</f>
        <v/>
      </c>
      <c r="C193" s="161" t="str">
        <f>IF(AND(Data!$N$37=1,Data!B192&lt;&gt;""),Data!B192,IF(AND(Data!$N$37=2,Data!C192&lt;&gt;""),Data!C192,IF(AND(Data!$N$37=3,Data!D192&lt;&gt;""),Data!D192,IF(AND(Data!$N$37=4,Data!E192&lt;&gt;""),Data!E192,IF(AND(Data!$N$37=5,Data!F192&lt;&gt;""),Data!F192,IF(AND(Data!$N$37=6,Data!G192&lt;&gt;""),Data!G192,IF(AND(Data!$N$37=7,Data!H192&lt;&gt;""),Data!H192,IF(AND(Data!$N$37=8,Data!I192&lt;&gt;""),Data!I192,IF(AND(Data!$N$37=9,Data!J192&lt;&gt;""),Data!J192,IF(AND(Data!$N$37=10,Data!K192&lt;&gt;""),Data!K192,""))))))))))</f>
        <v/>
      </c>
      <c r="D193" s="165"/>
    </row>
    <row r="194" spans="2:4" x14ac:dyDescent="0.15">
      <c r="B194" s="162" t="str">
        <f>IF(AND(Data!$N$30=1,Data!B193&lt;&gt;""),Data!B193,IF(AND(Data!$N$30=2,Data!C193&lt;&gt;""),Data!C193,IF(AND(Data!$N$30=3,Data!D193&lt;&gt;""),Data!D193,IF(AND(Data!$N$30=4,Data!E193&lt;&gt;""),Data!E193,IF(AND(Data!$N$30=5,Data!F193&lt;&gt;""),Data!F193,IF(AND(Data!$N$30=6,Data!G193&lt;&gt;""),Data!G193,IF(AND(Data!$N$30=7,Data!H193&lt;&gt;""),Data!H193,IF(AND(Data!$N$30=8,Data!I193&lt;&gt;""),Data!I193,IF(AND(Data!$N$30=9,Data!J193&lt;&gt;""),Data!J193,IF(AND(Data!$N$30=10,Data!K193&lt;&gt;""),Data!K193,""))))))))))</f>
        <v/>
      </c>
      <c r="C194" s="161" t="str">
        <f>IF(AND(Data!$N$37=1,Data!B193&lt;&gt;""),Data!B193,IF(AND(Data!$N$37=2,Data!C193&lt;&gt;""),Data!C193,IF(AND(Data!$N$37=3,Data!D193&lt;&gt;""),Data!D193,IF(AND(Data!$N$37=4,Data!E193&lt;&gt;""),Data!E193,IF(AND(Data!$N$37=5,Data!F193&lt;&gt;""),Data!F193,IF(AND(Data!$N$37=6,Data!G193&lt;&gt;""),Data!G193,IF(AND(Data!$N$37=7,Data!H193&lt;&gt;""),Data!H193,IF(AND(Data!$N$37=8,Data!I193&lt;&gt;""),Data!I193,IF(AND(Data!$N$37=9,Data!J193&lt;&gt;""),Data!J193,IF(AND(Data!$N$37=10,Data!K193&lt;&gt;""),Data!K193,""))))))))))</f>
        <v/>
      </c>
      <c r="D194" s="165"/>
    </row>
    <row r="195" spans="2:4" x14ac:dyDescent="0.15">
      <c r="B195" s="162" t="str">
        <f>IF(AND(Data!$N$30=1,Data!B194&lt;&gt;""),Data!B194,IF(AND(Data!$N$30=2,Data!C194&lt;&gt;""),Data!C194,IF(AND(Data!$N$30=3,Data!D194&lt;&gt;""),Data!D194,IF(AND(Data!$N$30=4,Data!E194&lt;&gt;""),Data!E194,IF(AND(Data!$N$30=5,Data!F194&lt;&gt;""),Data!F194,IF(AND(Data!$N$30=6,Data!G194&lt;&gt;""),Data!G194,IF(AND(Data!$N$30=7,Data!H194&lt;&gt;""),Data!H194,IF(AND(Data!$N$30=8,Data!I194&lt;&gt;""),Data!I194,IF(AND(Data!$N$30=9,Data!J194&lt;&gt;""),Data!J194,IF(AND(Data!$N$30=10,Data!K194&lt;&gt;""),Data!K194,""))))))))))</f>
        <v/>
      </c>
      <c r="C195" s="161" t="str">
        <f>IF(AND(Data!$N$37=1,Data!B194&lt;&gt;""),Data!B194,IF(AND(Data!$N$37=2,Data!C194&lt;&gt;""),Data!C194,IF(AND(Data!$N$37=3,Data!D194&lt;&gt;""),Data!D194,IF(AND(Data!$N$37=4,Data!E194&lt;&gt;""),Data!E194,IF(AND(Data!$N$37=5,Data!F194&lt;&gt;""),Data!F194,IF(AND(Data!$N$37=6,Data!G194&lt;&gt;""),Data!G194,IF(AND(Data!$N$37=7,Data!H194&lt;&gt;""),Data!H194,IF(AND(Data!$N$37=8,Data!I194&lt;&gt;""),Data!I194,IF(AND(Data!$N$37=9,Data!J194&lt;&gt;""),Data!J194,IF(AND(Data!$N$37=10,Data!K194&lt;&gt;""),Data!K194,""))))))))))</f>
        <v/>
      </c>
      <c r="D195" s="165"/>
    </row>
    <row r="196" spans="2:4" x14ac:dyDescent="0.15">
      <c r="B196" s="162" t="str">
        <f>IF(AND(Data!$N$30=1,Data!B195&lt;&gt;""),Data!B195,IF(AND(Data!$N$30=2,Data!C195&lt;&gt;""),Data!C195,IF(AND(Data!$N$30=3,Data!D195&lt;&gt;""),Data!D195,IF(AND(Data!$N$30=4,Data!E195&lt;&gt;""),Data!E195,IF(AND(Data!$N$30=5,Data!F195&lt;&gt;""),Data!F195,IF(AND(Data!$N$30=6,Data!G195&lt;&gt;""),Data!G195,IF(AND(Data!$N$30=7,Data!H195&lt;&gt;""),Data!H195,IF(AND(Data!$N$30=8,Data!I195&lt;&gt;""),Data!I195,IF(AND(Data!$N$30=9,Data!J195&lt;&gt;""),Data!J195,IF(AND(Data!$N$30=10,Data!K195&lt;&gt;""),Data!K195,""))))))))))</f>
        <v/>
      </c>
      <c r="C196" s="161" t="str">
        <f>IF(AND(Data!$N$37=1,Data!B195&lt;&gt;""),Data!B195,IF(AND(Data!$N$37=2,Data!C195&lt;&gt;""),Data!C195,IF(AND(Data!$N$37=3,Data!D195&lt;&gt;""),Data!D195,IF(AND(Data!$N$37=4,Data!E195&lt;&gt;""),Data!E195,IF(AND(Data!$N$37=5,Data!F195&lt;&gt;""),Data!F195,IF(AND(Data!$N$37=6,Data!G195&lt;&gt;""),Data!G195,IF(AND(Data!$N$37=7,Data!H195&lt;&gt;""),Data!H195,IF(AND(Data!$N$37=8,Data!I195&lt;&gt;""),Data!I195,IF(AND(Data!$N$37=9,Data!J195&lt;&gt;""),Data!J195,IF(AND(Data!$N$37=10,Data!K195&lt;&gt;""),Data!K195,""))))))))))</f>
        <v/>
      </c>
      <c r="D196" s="165"/>
    </row>
    <row r="197" spans="2:4" x14ac:dyDescent="0.15">
      <c r="B197" s="162" t="str">
        <f>IF(AND(Data!$N$30=1,Data!B196&lt;&gt;""),Data!B196,IF(AND(Data!$N$30=2,Data!C196&lt;&gt;""),Data!C196,IF(AND(Data!$N$30=3,Data!D196&lt;&gt;""),Data!D196,IF(AND(Data!$N$30=4,Data!E196&lt;&gt;""),Data!E196,IF(AND(Data!$N$30=5,Data!F196&lt;&gt;""),Data!F196,IF(AND(Data!$N$30=6,Data!G196&lt;&gt;""),Data!G196,IF(AND(Data!$N$30=7,Data!H196&lt;&gt;""),Data!H196,IF(AND(Data!$N$30=8,Data!I196&lt;&gt;""),Data!I196,IF(AND(Data!$N$30=9,Data!J196&lt;&gt;""),Data!J196,IF(AND(Data!$N$30=10,Data!K196&lt;&gt;""),Data!K196,""))))))))))</f>
        <v/>
      </c>
      <c r="C197" s="161" t="str">
        <f>IF(AND(Data!$N$37=1,Data!B196&lt;&gt;""),Data!B196,IF(AND(Data!$N$37=2,Data!C196&lt;&gt;""),Data!C196,IF(AND(Data!$N$37=3,Data!D196&lt;&gt;""),Data!D196,IF(AND(Data!$N$37=4,Data!E196&lt;&gt;""),Data!E196,IF(AND(Data!$N$37=5,Data!F196&lt;&gt;""),Data!F196,IF(AND(Data!$N$37=6,Data!G196&lt;&gt;""),Data!G196,IF(AND(Data!$N$37=7,Data!H196&lt;&gt;""),Data!H196,IF(AND(Data!$N$37=8,Data!I196&lt;&gt;""),Data!I196,IF(AND(Data!$N$37=9,Data!J196&lt;&gt;""),Data!J196,IF(AND(Data!$N$37=10,Data!K196&lt;&gt;""),Data!K196,""))))))))))</f>
        <v/>
      </c>
      <c r="D197" s="165"/>
    </row>
    <row r="198" spans="2:4" x14ac:dyDescent="0.15">
      <c r="B198" s="162" t="str">
        <f>IF(AND(Data!$N$30=1,Data!B197&lt;&gt;""),Data!B197,IF(AND(Data!$N$30=2,Data!C197&lt;&gt;""),Data!C197,IF(AND(Data!$N$30=3,Data!D197&lt;&gt;""),Data!D197,IF(AND(Data!$N$30=4,Data!E197&lt;&gt;""),Data!E197,IF(AND(Data!$N$30=5,Data!F197&lt;&gt;""),Data!F197,IF(AND(Data!$N$30=6,Data!G197&lt;&gt;""),Data!G197,IF(AND(Data!$N$30=7,Data!H197&lt;&gt;""),Data!H197,IF(AND(Data!$N$30=8,Data!I197&lt;&gt;""),Data!I197,IF(AND(Data!$N$30=9,Data!J197&lt;&gt;""),Data!J197,IF(AND(Data!$N$30=10,Data!K197&lt;&gt;""),Data!K197,""))))))))))</f>
        <v/>
      </c>
      <c r="C198" s="161" t="str">
        <f>IF(AND(Data!$N$37=1,Data!B197&lt;&gt;""),Data!B197,IF(AND(Data!$N$37=2,Data!C197&lt;&gt;""),Data!C197,IF(AND(Data!$N$37=3,Data!D197&lt;&gt;""),Data!D197,IF(AND(Data!$N$37=4,Data!E197&lt;&gt;""),Data!E197,IF(AND(Data!$N$37=5,Data!F197&lt;&gt;""),Data!F197,IF(AND(Data!$N$37=6,Data!G197&lt;&gt;""),Data!G197,IF(AND(Data!$N$37=7,Data!H197&lt;&gt;""),Data!H197,IF(AND(Data!$N$37=8,Data!I197&lt;&gt;""),Data!I197,IF(AND(Data!$N$37=9,Data!J197&lt;&gt;""),Data!J197,IF(AND(Data!$N$37=10,Data!K197&lt;&gt;""),Data!K197,""))))))))))</f>
        <v/>
      </c>
      <c r="D198" s="165"/>
    </row>
    <row r="199" spans="2:4" x14ac:dyDescent="0.15">
      <c r="B199" s="162" t="str">
        <f>IF(AND(Data!$N$30=1,Data!B198&lt;&gt;""),Data!B198,IF(AND(Data!$N$30=2,Data!C198&lt;&gt;""),Data!C198,IF(AND(Data!$N$30=3,Data!D198&lt;&gt;""),Data!D198,IF(AND(Data!$N$30=4,Data!E198&lt;&gt;""),Data!E198,IF(AND(Data!$N$30=5,Data!F198&lt;&gt;""),Data!F198,IF(AND(Data!$N$30=6,Data!G198&lt;&gt;""),Data!G198,IF(AND(Data!$N$30=7,Data!H198&lt;&gt;""),Data!H198,IF(AND(Data!$N$30=8,Data!I198&lt;&gt;""),Data!I198,IF(AND(Data!$N$30=9,Data!J198&lt;&gt;""),Data!J198,IF(AND(Data!$N$30=10,Data!K198&lt;&gt;""),Data!K198,""))))))))))</f>
        <v/>
      </c>
      <c r="C199" s="161" t="str">
        <f>IF(AND(Data!$N$37=1,Data!B198&lt;&gt;""),Data!B198,IF(AND(Data!$N$37=2,Data!C198&lt;&gt;""),Data!C198,IF(AND(Data!$N$37=3,Data!D198&lt;&gt;""),Data!D198,IF(AND(Data!$N$37=4,Data!E198&lt;&gt;""),Data!E198,IF(AND(Data!$N$37=5,Data!F198&lt;&gt;""),Data!F198,IF(AND(Data!$N$37=6,Data!G198&lt;&gt;""),Data!G198,IF(AND(Data!$N$37=7,Data!H198&lt;&gt;""),Data!H198,IF(AND(Data!$N$37=8,Data!I198&lt;&gt;""),Data!I198,IF(AND(Data!$N$37=9,Data!J198&lt;&gt;""),Data!J198,IF(AND(Data!$N$37=10,Data!K198&lt;&gt;""),Data!K198,""))))))))))</f>
        <v/>
      </c>
      <c r="D199" s="165"/>
    </row>
    <row r="200" spans="2:4" x14ac:dyDescent="0.15">
      <c r="B200" s="162" t="str">
        <f>IF(AND(Data!$N$30=1,Data!B199&lt;&gt;""),Data!B199,IF(AND(Data!$N$30=2,Data!C199&lt;&gt;""),Data!C199,IF(AND(Data!$N$30=3,Data!D199&lt;&gt;""),Data!D199,IF(AND(Data!$N$30=4,Data!E199&lt;&gt;""),Data!E199,IF(AND(Data!$N$30=5,Data!F199&lt;&gt;""),Data!F199,IF(AND(Data!$N$30=6,Data!G199&lt;&gt;""),Data!G199,IF(AND(Data!$N$30=7,Data!H199&lt;&gt;""),Data!H199,IF(AND(Data!$N$30=8,Data!I199&lt;&gt;""),Data!I199,IF(AND(Data!$N$30=9,Data!J199&lt;&gt;""),Data!J199,IF(AND(Data!$N$30=10,Data!K199&lt;&gt;""),Data!K199,""))))))))))</f>
        <v/>
      </c>
      <c r="C200" s="161" t="str">
        <f>IF(AND(Data!$N$37=1,Data!B199&lt;&gt;""),Data!B199,IF(AND(Data!$N$37=2,Data!C199&lt;&gt;""),Data!C199,IF(AND(Data!$N$37=3,Data!D199&lt;&gt;""),Data!D199,IF(AND(Data!$N$37=4,Data!E199&lt;&gt;""),Data!E199,IF(AND(Data!$N$37=5,Data!F199&lt;&gt;""),Data!F199,IF(AND(Data!$N$37=6,Data!G199&lt;&gt;""),Data!G199,IF(AND(Data!$N$37=7,Data!H199&lt;&gt;""),Data!H199,IF(AND(Data!$N$37=8,Data!I199&lt;&gt;""),Data!I199,IF(AND(Data!$N$37=9,Data!J199&lt;&gt;""),Data!J199,IF(AND(Data!$N$37=10,Data!K199&lt;&gt;""),Data!K199,""))))))))))</f>
        <v/>
      </c>
      <c r="D200" s="165"/>
    </row>
    <row r="201" spans="2:4" x14ac:dyDescent="0.15">
      <c r="B201" s="162" t="str">
        <f>IF(AND(Data!$N$30=1,Data!B200&lt;&gt;""),Data!B200,IF(AND(Data!$N$30=2,Data!C200&lt;&gt;""),Data!C200,IF(AND(Data!$N$30=3,Data!D200&lt;&gt;""),Data!D200,IF(AND(Data!$N$30=4,Data!E200&lt;&gt;""),Data!E200,IF(AND(Data!$N$30=5,Data!F200&lt;&gt;""),Data!F200,IF(AND(Data!$N$30=6,Data!G200&lt;&gt;""),Data!G200,IF(AND(Data!$N$30=7,Data!H200&lt;&gt;""),Data!H200,IF(AND(Data!$N$30=8,Data!I200&lt;&gt;""),Data!I200,IF(AND(Data!$N$30=9,Data!J200&lt;&gt;""),Data!J200,IF(AND(Data!$N$30=10,Data!K200&lt;&gt;""),Data!K200,""))))))))))</f>
        <v/>
      </c>
      <c r="C201" s="161" t="str">
        <f>IF(AND(Data!$N$37=1,Data!B200&lt;&gt;""),Data!B200,IF(AND(Data!$N$37=2,Data!C200&lt;&gt;""),Data!C200,IF(AND(Data!$N$37=3,Data!D200&lt;&gt;""),Data!D200,IF(AND(Data!$N$37=4,Data!E200&lt;&gt;""),Data!E200,IF(AND(Data!$N$37=5,Data!F200&lt;&gt;""),Data!F200,IF(AND(Data!$N$37=6,Data!G200&lt;&gt;""),Data!G200,IF(AND(Data!$N$37=7,Data!H200&lt;&gt;""),Data!H200,IF(AND(Data!$N$37=8,Data!I200&lt;&gt;""),Data!I200,IF(AND(Data!$N$37=9,Data!J200&lt;&gt;""),Data!J200,IF(AND(Data!$N$37=10,Data!K200&lt;&gt;""),Data!K200,""))))))))))</f>
        <v/>
      </c>
      <c r="D201" s="165"/>
    </row>
    <row r="202" spans="2:4" x14ac:dyDescent="0.15">
      <c r="B202" s="162" t="str">
        <f>IF(AND(Data!$N$30=1,Data!B201&lt;&gt;""),Data!B201,IF(AND(Data!$N$30=2,Data!C201&lt;&gt;""),Data!C201,IF(AND(Data!$N$30=3,Data!D201&lt;&gt;""),Data!D201,IF(AND(Data!$N$30=4,Data!E201&lt;&gt;""),Data!E201,IF(AND(Data!$N$30=5,Data!F201&lt;&gt;""),Data!F201,IF(AND(Data!$N$30=6,Data!G201&lt;&gt;""),Data!G201,IF(AND(Data!$N$30=7,Data!H201&lt;&gt;""),Data!H201,IF(AND(Data!$N$30=8,Data!I201&lt;&gt;""),Data!I201,IF(AND(Data!$N$30=9,Data!J201&lt;&gt;""),Data!J201,IF(AND(Data!$N$30=10,Data!K201&lt;&gt;""),Data!K201,""))))))))))</f>
        <v/>
      </c>
      <c r="C202" s="161" t="str">
        <f>IF(AND(Data!$N$37=1,Data!B201&lt;&gt;""),Data!B201,IF(AND(Data!$N$37=2,Data!C201&lt;&gt;""),Data!C201,IF(AND(Data!$N$37=3,Data!D201&lt;&gt;""),Data!D201,IF(AND(Data!$N$37=4,Data!E201&lt;&gt;""),Data!E201,IF(AND(Data!$N$37=5,Data!F201&lt;&gt;""),Data!F201,IF(AND(Data!$N$37=6,Data!G201&lt;&gt;""),Data!G201,IF(AND(Data!$N$37=7,Data!H201&lt;&gt;""),Data!H201,IF(AND(Data!$N$37=8,Data!I201&lt;&gt;""),Data!I201,IF(AND(Data!$N$37=9,Data!J201&lt;&gt;""),Data!J201,IF(AND(Data!$N$37=10,Data!K201&lt;&gt;""),Data!K201,""))))))))))</f>
        <v/>
      </c>
      <c r="D202" s="165"/>
    </row>
    <row r="203" spans="2:4" x14ac:dyDescent="0.15">
      <c r="B203" s="162" t="str">
        <f>IF(AND(Data!$N$30=1,Data!B202&lt;&gt;""),Data!B202,IF(AND(Data!$N$30=2,Data!C202&lt;&gt;""),Data!C202,IF(AND(Data!$N$30=3,Data!D202&lt;&gt;""),Data!D202,IF(AND(Data!$N$30=4,Data!E202&lt;&gt;""),Data!E202,IF(AND(Data!$N$30=5,Data!F202&lt;&gt;""),Data!F202,IF(AND(Data!$N$30=6,Data!G202&lt;&gt;""),Data!G202,IF(AND(Data!$N$30=7,Data!H202&lt;&gt;""),Data!H202,IF(AND(Data!$N$30=8,Data!I202&lt;&gt;""),Data!I202,IF(AND(Data!$N$30=9,Data!J202&lt;&gt;""),Data!J202,IF(AND(Data!$N$30=10,Data!K202&lt;&gt;""),Data!K202,""))))))))))</f>
        <v/>
      </c>
      <c r="C203" s="161" t="str">
        <f>IF(AND(Data!$N$37=1,Data!B202&lt;&gt;""),Data!B202,IF(AND(Data!$N$37=2,Data!C202&lt;&gt;""),Data!C202,IF(AND(Data!$N$37=3,Data!D202&lt;&gt;""),Data!D202,IF(AND(Data!$N$37=4,Data!E202&lt;&gt;""),Data!E202,IF(AND(Data!$N$37=5,Data!F202&lt;&gt;""),Data!F202,IF(AND(Data!$N$37=6,Data!G202&lt;&gt;""),Data!G202,IF(AND(Data!$N$37=7,Data!H202&lt;&gt;""),Data!H202,IF(AND(Data!$N$37=8,Data!I202&lt;&gt;""),Data!I202,IF(AND(Data!$N$37=9,Data!J202&lt;&gt;""),Data!J202,IF(AND(Data!$N$37=10,Data!K202&lt;&gt;""),Data!K202,""))))))))))</f>
        <v/>
      </c>
      <c r="D203" s="165"/>
    </row>
    <row r="204" spans="2:4" x14ac:dyDescent="0.15">
      <c r="B204" s="162" t="str">
        <f>IF(AND(Data!$N$30=1,Data!B203&lt;&gt;""),Data!B203,IF(AND(Data!$N$30=2,Data!C203&lt;&gt;""),Data!C203,IF(AND(Data!$N$30=3,Data!D203&lt;&gt;""),Data!D203,IF(AND(Data!$N$30=4,Data!E203&lt;&gt;""),Data!E203,IF(AND(Data!$N$30=5,Data!F203&lt;&gt;""),Data!F203,IF(AND(Data!$N$30=6,Data!G203&lt;&gt;""),Data!G203,IF(AND(Data!$N$30=7,Data!H203&lt;&gt;""),Data!H203,IF(AND(Data!$N$30=8,Data!I203&lt;&gt;""),Data!I203,IF(AND(Data!$N$30=9,Data!J203&lt;&gt;""),Data!J203,IF(AND(Data!$N$30=10,Data!K203&lt;&gt;""),Data!K203,""))))))))))</f>
        <v/>
      </c>
      <c r="C204" s="161" t="str">
        <f>IF(AND(Data!$N$37=1,Data!B203&lt;&gt;""),Data!B203,IF(AND(Data!$N$37=2,Data!C203&lt;&gt;""),Data!C203,IF(AND(Data!$N$37=3,Data!D203&lt;&gt;""),Data!D203,IF(AND(Data!$N$37=4,Data!E203&lt;&gt;""),Data!E203,IF(AND(Data!$N$37=5,Data!F203&lt;&gt;""),Data!F203,IF(AND(Data!$N$37=6,Data!G203&lt;&gt;""),Data!G203,IF(AND(Data!$N$37=7,Data!H203&lt;&gt;""),Data!H203,IF(AND(Data!$N$37=8,Data!I203&lt;&gt;""),Data!I203,IF(AND(Data!$N$37=9,Data!J203&lt;&gt;""),Data!J203,IF(AND(Data!$N$37=10,Data!K203&lt;&gt;""),Data!K203,""))))))))))</f>
        <v/>
      </c>
      <c r="D204" s="165"/>
    </row>
    <row r="205" spans="2:4" x14ac:dyDescent="0.15">
      <c r="B205" s="162" t="str">
        <f>IF(AND(Data!$N$30=1,Data!B204&lt;&gt;""),Data!B204,IF(AND(Data!$N$30=2,Data!C204&lt;&gt;""),Data!C204,IF(AND(Data!$N$30=3,Data!D204&lt;&gt;""),Data!D204,IF(AND(Data!$N$30=4,Data!E204&lt;&gt;""),Data!E204,IF(AND(Data!$N$30=5,Data!F204&lt;&gt;""),Data!F204,IF(AND(Data!$N$30=6,Data!G204&lt;&gt;""),Data!G204,IF(AND(Data!$N$30=7,Data!H204&lt;&gt;""),Data!H204,IF(AND(Data!$N$30=8,Data!I204&lt;&gt;""),Data!I204,IF(AND(Data!$N$30=9,Data!J204&lt;&gt;""),Data!J204,IF(AND(Data!$N$30=10,Data!K204&lt;&gt;""),Data!K204,""))))))))))</f>
        <v/>
      </c>
      <c r="C205" s="161" t="str">
        <f>IF(AND(Data!$N$37=1,Data!B204&lt;&gt;""),Data!B204,IF(AND(Data!$N$37=2,Data!C204&lt;&gt;""),Data!C204,IF(AND(Data!$N$37=3,Data!D204&lt;&gt;""),Data!D204,IF(AND(Data!$N$37=4,Data!E204&lt;&gt;""),Data!E204,IF(AND(Data!$N$37=5,Data!F204&lt;&gt;""),Data!F204,IF(AND(Data!$N$37=6,Data!G204&lt;&gt;""),Data!G204,IF(AND(Data!$N$37=7,Data!H204&lt;&gt;""),Data!H204,IF(AND(Data!$N$37=8,Data!I204&lt;&gt;""),Data!I204,IF(AND(Data!$N$37=9,Data!J204&lt;&gt;""),Data!J204,IF(AND(Data!$N$37=10,Data!K204&lt;&gt;""),Data!K204,""))))))))))</f>
        <v/>
      </c>
      <c r="D205" s="165"/>
    </row>
    <row r="206" spans="2:4" x14ac:dyDescent="0.15">
      <c r="B206" s="162" t="str">
        <f>IF(AND(Data!$N$30=1,Data!B205&lt;&gt;""),Data!B205,IF(AND(Data!$N$30=2,Data!C205&lt;&gt;""),Data!C205,IF(AND(Data!$N$30=3,Data!D205&lt;&gt;""),Data!D205,IF(AND(Data!$N$30=4,Data!E205&lt;&gt;""),Data!E205,IF(AND(Data!$N$30=5,Data!F205&lt;&gt;""),Data!F205,IF(AND(Data!$N$30=6,Data!G205&lt;&gt;""),Data!G205,IF(AND(Data!$N$30=7,Data!H205&lt;&gt;""),Data!H205,IF(AND(Data!$N$30=8,Data!I205&lt;&gt;""),Data!I205,IF(AND(Data!$N$30=9,Data!J205&lt;&gt;""),Data!J205,IF(AND(Data!$N$30=10,Data!K205&lt;&gt;""),Data!K205,""))))))))))</f>
        <v/>
      </c>
      <c r="C206" s="161" t="str">
        <f>IF(AND(Data!$N$37=1,Data!B205&lt;&gt;""),Data!B205,IF(AND(Data!$N$37=2,Data!C205&lt;&gt;""),Data!C205,IF(AND(Data!$N$37=3,Data!D205&lt;&gt;""),Data!D205,IF(AND(Data!$N$37=4,Data!E205&lt;&gt;""),Data!E205,IF(AND(Data!$N$37=5,Data!F205&lt;&gt;""),Data!F205,IF(AND(Data!$N$37=6,Data!G205&lt;&gt;""),Data!G205,IF(AND(Data!$N$37=7,Data!H205&lt;&gt;""),Data!H205,IF(AND(Data!$N$37=8,Data!I205&lt;&gt;""),Data!I205,IF(AND(Data!$N$37=9,Data!J205&lt;&gt;""),Data!J205,IF(AND(Data!$N$37=10,Data!K205&lt;&gt;""),Data!K205,""))))))))))</f>
        <v/>
      </c>
      <c r="D206" s="165"/>
    </row>
    <row r="207" spans="2:4" x14ac:dyDescent="0.15">
      <c r="B207" s="162" t="str">
        <f>IF(AND(Data!$N$30=1,Data!B206&lt;&gt;""),Data!B206,IF(AND(Data!$N$30=2,Data!C206&lt;&gt;""),Data!C206,IF(AND(Data!$N$30=3,Data!D206&lt;&gt;""),Data!D206,IF(AND(Data!$N$30=4,Data!E206&lt;&gt;""),Data!E206,IF(AND(Data!$N$30=5,Data!F206&lt;&gt;""),Data!F206,IF(AND(Data!$N$30=6,Data!G206&lt;&gt;""),Data!G206,IF(AND(Data!$N$30=7,Data!H206&lt;&gt;""),Data!H206,IF(AND(Data!$N$30=8,Data!I206&lt;&gt;""),Data!I206,IF(AND(Data!$N$30=9,Data!J206&lt;&gt;""),Data!J206,IF(AND(Data!$N$30=10,Data!K206&lt;&gt;""),Data!K206,""))))))))))</f>
        <v/>
      </c>
      <c r="C207" s="161" t="str">
        <f>IF(AND(Data!$N$37=1,Data!B206&lt;&gt;""),Data!B206,IF(AND(Data!$N$37=2,Data!C206&lt;&gt;""),Data!C206,IF(AND(Data!$N$37=3,Data!D206&lt;&gt;""),Data!D206,IF(AND(Data!$N$37=4,Data!E206&lt;&gt;""),Data!E206,IF(AND(Data!$N$37=5,Data!F206&lt;&gt;""),Data!F206,IF(AND(Data!$N$37=6,Data!G206&lt;&gt;""),Data!G206,IF(AND(Data!$N$37=7,Data!H206&lt;&gt;""),Data!H206,IF(AND(Data!$N$37=8,Data!I206&lt;&gt;""),Data!I206,IF(AND(Data!$N$37=9,Data!J206&lt;&gt;""),Data!J206,IF(AND(Data!$N$37=10,Data!K206&lt;&gt;""),Data!K206,""))))))))))</f>
        <v/>
      </c>
      <c r="D207" s="165"/>
    </row>
    <row r="208" spans="2:4" x14ac:dyDescent="0.15">
      <c r="B208" s="162" t="str">
        <f>IF(AND(Data!$N$30=1,Data!B207&lt;&gt;""),Data!B207,IF(AND(Data!$N$30=2,Data!C207&lt;&gt;""),Data!C207,IF(AND(Data!$N$30=3,Data!D207&lt;&gt;""),Data!D207,IF(AND(Data!$N$30=4,Data!E207&lt;&gt;""),Data!E207,IF(AND(Data!$N$30=5,Data!F207&lt;&gt;""),Data!F207,IF(AND(Data!$N$30=6,Data!G207&lt;&gt;""),Data!G207,IF(AND(Data!$N$30=7,Data!H207&lt;&gt;""),Data!H207,IF(AND(Data!$N$30=8,Data!I207&lt;&gt;""),Data!I207,IF(AND(Data!$N$30=9,Data!J207&lt;&gt;""),Data!J207,IF(AND(Data!$N$30=10,Data!K207&lt;&gt;""),Data!K207,""))))))))))</f>
        <v/>
      </c>
      <c r="C208" s="161" t="str">
        <f>IF(AND(Data!$N$37=1,Data!B207&lt;&gt;""),Data!B207,IF(AND(Data!$N$37=2,Data!C207&lt;&gt;""),Data!C207,IF(AND(Data!$N$37=3,Data!D207&lt;&gt;""),Data!D207,IF(AND(Data!$N$37=4,Data!E207&lt;&gt;""),Data!E207,IF(AND(Data!$N$37=5,Data!F207&lt;&gt;""),Data!F207,IF(AND(Data!$N$37=6,Data!G207&lt;&gt;""),Data!G207,IF(AND(Data!$N$37=7,Data!H207&lt;&gt;""),Data!H207,IF(AND(Data!$N$37=8,Data!I207&lt;&gt;""),Data!I207,IF(AND(Data!$N$37=9,Data!J207&lt;&gt;""),Data!J207,IF(AND(Data!$N$37=10,Data!K207&lt;&gt;""),Data!K207,""))))))))))</f>
        <v/>
      </c>
      <c r="D208" s="165"/>
    </row>
    <row r="209" spans="2:4" x14ac:dyDescent="0.15">
      <c r="B209" s="162" t="str">
        <f>IF(AND(Data!$N$30=1,Data!B208&lt;&gt;""),Data!B208,IF(AND(Data!$N$30=2,Data!C208&lt;&gt;""),Data!C208,IF(AND(Data!$N$30=3,Data!D208&lt;&gt;""),Data!D208,IF(AND(Data!$N$30=4,Data!E208&lt;&gt;""),Data!E208,IF(AND(Data!$N$30=5,Data!F208&lt;&gt;""),Data!F208,IF(AND(Data!$N$30=6,Data!G208&lt;&gt;""),Data!G208,IF(AND(Data!$N$30=7,Data!H208&lt;&gt;""),Data!H208,IF(AND(Data!$N$30=8,Data!I208&lt;&gt;""),Data!I208,IF(AND(Data!$N$30=9,Data!J208&lt;&gt;""),Data!J208,IF(AND(Data!$N$30=10,Data!K208&lt;&gt;""),Data!K208,""))))))))))</f>
        <v/>
      </c>
      <c r="C209" s="161" t="str">
        <f>IF(AND(Data!$N$37=1,Data!B208&lt;&gt;""),Data!B208,IF(AND(Data!$N$37=2,Data!C208&lt;&gt;""),Data!C208,IF(AND(Data!$N$37=3,Data!D208&lt;&gt;""),Data!D208,IF(AND(Data!$N$37=4,Data!E208&lt;&gt;""),Data!E208,IF(AND(Data!$N$37=5,Data!F208&lt;&gt;""),Data!F208,IF(AND(Data!$N$37=6,Data!G208&lt;&gt;""),Data!G208,IF(AND(Data!$N$37=7,Data!H208&lt;&gt;""),Data!H208,IF(AND(Data!$N$37=8,Data!I208&lt;&gt;""),Data!I208,IF(AND(Data!$N$37=9,Data!J208&lt;&gt;""),Data!J208,IF(AND(Data!$N$37=10,Data!K208&lt;&gt;""),Data!K208,""))))))))))</f>
        <v/>
      </c>
      <c r="D209" s="165"/>
    </row>
    <row r="210" spans="2:4" x14ac:dyDescent="0.15">
      <c r="B210" s="162" t="str">
        <f>IF(AND(Data!$N$30=1,Data!B209&lt;&gt;""),Data!B209,IF(AND(Data!$N$30=2,Data!C209&lt;&gt;""),Data!C209,IF(AND(Data!$N$30=3,Data!D209&lt;&gt;""),Data!D209,IF(AND(Data!$N$30=4,Data!E209&lt;&gt;""),Data!E209,IF(AND(Data!$N$30=5,Data!F209&lt;&gt;""),Data!F209,IF(AND(Data!$N$30=6,Data!G209&lt;&gt;""),Data!G209,IF(AND(Data!$N$30=7,Data!H209&lt;&gt;""),Data!H209,IF(AND(Data!$N$30=8,Data!I209&lt;&gt;""),Data!I209,IF(AND(Data!$N$30=9,Data!J209&lt;&gt;""),Data!J209,IF(AND(Data!$N$30=10,Data!K209&lt;&gt;""),Data!K209,""))))))))))</f>
        <v/>
      </c>
      <c r="C210" s="161" t="str">
        <f>IF(AND(Data!$N$37=1,Data!B209&lt;&gt;""),Data!B209,IF(AND(Data!$N$37=2,Data!C209&lt;&gt;""),Data!C209,IF(AND(Data!$N$37=3,Data!D209&lt;&gt;""),Data!D209,IF(AND(Data!$N$37=4,Data!E209&lt;&gt;""),Data!E209,IF(AND(Data!$N$37=5,Data!F209&lt;&gt;""),Data!F209,IF(AND(Data!$N$37=6,Data!G209&lt;&gt;""),Data!G209,IF(AND(Data!$N$37=7,Data!H209&lt;&gt;""),Data!H209,IF(AND(Data!$N$37=8,Data!I209&lt;&gt;""),Data!I209,IF(AND(Data!$N$37=9,Data!J209&lt;&gt;""),Data!J209,IF(AND(Data!$N$37=10,Data!K209&lt;&gt;""),Data!K209,""))))))))))</f>
        <v/>
      </c>
      <c r="D210" s="165"/>
    </row>
    <row r="211" spans="2:4" x14ac:dyDescent="0.15">
      <c r="B211" s="162" t="str">
        <f>IF(AND(Data!$N$30=1,Data!B210&lt;&gt;""),Data!B210,IF(AND(Data!$N$30=2,Data!C210&lt;&gt;""),Data!C210,IF(AND(Data!$N$30=3,Data!D210&lt;&gt;""),Data!D210,IF(AND(Data!$N$30=4,Data!E210&lt;&gt;""),Data!E210,IF(AND(Data!$N$30=5,Data!F210&lt;&gt;""),Data!F210,IF(AND(Data!$N$30=6,Data!G210&lt;&gt;""),Data!G210,IF(AND(Data!$N$30=7,Data!H210&lt;&gt;""),Data!H210,IF(AND(Data!$N$30=8,Data!I210&lt;&gt;""),Data!I210,IF(AND(Data!$N$30=9,Data!J210&lt;&gt;""),Data!J210,IF(AND(Data!$N$30=10,Data!K210&lt;&gt;""),Data!K210,""))))))))))</f>
        <v/>
      </c>
      <c r="C211" s="161" t="str">
        <f>IF(AND(Data!$N$37=1,Data!B210&lt;&gt;""),Data!B210,IF(AND(Data!$N$37=2,Data!C210&lt;&gt;""),Data!C210,IF(AND(Data!$N$37=3,Data!D210&lt;&gt;""),Data!D210,IF(AND(Data!$N$37=4,Data!E210&lt;&gt;""),Data!E210,IF(AND(Data!$N$37=5,Data!F210&lt;&gt;""),Data!F210,IF(AND(Data!$N$37=6,Data!G210&lt;&gt;""),Data!G210,IF(AND(Data!$N$37=7,Data!H210&lt;&gt;""),Data!H210,IF(AND(Data!$N$37=8,Data!I210&lt;&gt;""),Data!I210,IF(AND(Data!$N$37=9,Data!J210&lt;&gt;""),Data!J210,IF(AND(Data!$N$37=10,Data!K210&lt;&gt;""),Data!K210,""))))))))))</f>
        <v/>
      </c>
      <c r="D211" s="165"/>
    </row>
    <row r="212" spans="2:4" x14ac:dyDescent="0.15">
      <c r="B212" s="162" t="str">
        <f>IF(AND(Data!$N$30=1,Data!B211&lt;&gt;""),Data!B211,IF(AND(Data!$N$30=2,Data!C211&lt;&gt;""),Data!C211,IF(AND(Data!$N$30=3,Data!D211&lt;&gt;""),Data!D211,IF(AND(Data!$N$30=4,Data!E211&lt;&gt;""),Data!E211,IF(AND(Data!$N$30=5,Data!F211&lt;&gt;""),Data!F211,IF(AND(Data!$N$30=6,Data!G211&lt;&gt;""),Data!G211,IF(AND(Data!$N$30=7,Data!H211&lt;&gt;""),Data!H211,IF(AND(Data!$N$30=8,Data!I211&lt;&gt;""),Data!I211,IF(AND(Data!$N$30=9,Data!J211&lt;&gt;""),Data!J211,IF(AND(Data!$N$30=10,Data!K211&lt;&gt;""),Data!K211,""))))))))))</f>
        <v/>
      </c>
      <c r="C212" s="161" t="str">
        <f>IF(AND(Data!$N$37=1,Data!B211&lt;&gt;""),Data!B211,IF(AND(Data!$N$37=2,Data!C211&lt;&gt;""),Data!C211,IF(AND(Data!$N$37=3,Data!D211&lt;&gt;""),Data!D211,IF(AND(Data!$N$37=4,Data!E211&lt;&gt;""),Data!E211,IF(AND(Data!$N$37=5,Data!F211&lt;&gt;""),Data!F211,IF(AND(Data!$N$37=6,Data!G211&lt;&gt;""),Data!G211,IF(AND(Data!$N$37=7,Data!H211&lt;&gt;""),Data!H211,IF(AND(Data!$N$37=8,Data!I211&lt;&gt;""),Data!I211,IF(AND(Data!$N$37=9,Data!J211&lt;&gt;""),Data!J211,IF(AND(Data!$N$37=10,Data!K211&lt;&gt;""),Data!K211,""))))))))))</f>
        <v/>
      </c>
      <c r="D212" s="165"/>
    </row>
    <row r="213" spans="2:4" x14ac:dyDescent="0.15">
      <c r="B213" s="162" t="str">
        <f>IF(AND(Data!$N$30=1,Data!B212&lt;&gt;""),Data!B212,IF(AND(Data!$N$30=2,Data!C212&lt;&gt;""),Data!C212,IF(AND(Data!$N$30=3,Data!D212&lt;&gt;""),Data!D212,IF(AND(Data!$N$30=4,Data!E212&lt;&gt;""),Data!E212,IF(AND(Data!$N$30=5,Data!F212&lt;&gt;""),Data!F212,IF(AND(Data!$N$30=6,Data!G212&lt;&gt;""),Data!G212,IF(AND(Data!$N$30=7,Data!H212&lt;&gt;""),Data!H212,IF(AND(Data!$N$30=8,Data!I212&lt;&gt;""),Data!I212,IF(AND(Data!$N$30=9,Data!J212&lt;&gt;""),Data!J212,IF(AND(Data!$N$30=10,Data!K212&lt;&gt;""),Data!K212,""))))))))))</f>
        <v/>
      </c>
      <c r="C213" s="161" t="str">
        <f>IF(AND(Data!$N$37=1,Data!B212&lt;&gt;""),Data!B212,IF(AND(Data!$N$37=2,Data!C212&lt;&gt;""),Data!C212,IF(AND(Data!$N$37=3,Data!D212&lt;&gt;""),Data!D212,IF(AND(Data!$N$37=4,Data!E212&lt;&gt;""),Data!E212,IF(AND(Data!$N$37=5,Data!F212&lt;&gt;""),Data!F212,IF(AND(Data!$N$37=6,Data!G212&lt;&gt;""),Data!G212,IF(AND(Data!$N$37=7,Data!H212&lt;&gt;""),Data!H212,IF(AND(Data!$N$37=8,Data!I212&lt;&gt;""),Data!I212,IF(AND(Data!$N$37=9,Data!J212&lt;&gt;""),Data!J212,IF(AND(Data!$N$37=10,Data!K212&lt;&gt;""),Data!K212,""))))))))))</f>
        <v/>
      </c>
      <c r="D213" s="165"/>
    </row>
    <row r="214" spans="2:4" x14ac:dyDescent="0.15">
      <c r="B214" s="162" t="str">
        <f>IF(AND(Data!$N$30=1,Data!B213&lt;&gt;""),Data!B213,IF(AND(Data!$N$30=2,Data!C213&lt;&gt;""),Data!C213,IF(AND(Data!$N$30=3,Data!D213&lt;&gt;""),Data!D213,IF(AND(Data!$N$30=4,Data!E213&lt;&gt;""),Data!E213,IF(AND(Data!$N$30=5,Data!F213&lt;&gt;""),Data!F213,IF(AND(Data!$N$30=6,Data!G213&lt;&gt;""),Data!G213,IF(AND(Data!$N$30=7,Data!H213&lt;&gt;""),Data!H213,IF(AND(Data!$N$30=8,Data!I213&lt;&gt;""),Data!I213,IF(AND(Data!$N$30=9,Data!J213&lt;&gt;""),Data!J213,IF(AND(Data!$N$30=10,Data!K213&lt;&gt;""),Data!K213,""))))))))))</f>
        <v/>
      </c>
      <c r="C214" s="161" t="str">
        <f>IF(AND(Data!$N$37=1,Data!B213&lt;&gt;""),Data!B213,IF(AND(Data!$N$37=2,Data!C213&lt;&gt;""),Data!C213,IF(AND(Data!$N$37=3,Data!D213&lt;&gt;""),Data!D213,IF(AND(Data!$N$37=4,Data!E213&lt;&gt;""),Data!E213,IF(AND(Data!$N$37=5,Data!F213&lt;&gt;""),Data!F213,IF(AND(Data!$N$37=6,Data!G213&lt;&gt;""),Data!G213,IF(AND(Data!$N$37=7,Data!H213&lt;&gt;""),Data!H213,IF(AND(Data!$N$37=8,Data!I213&lt;&gt;""),Data!I213,IF(AND(Data!$N$37=9,Data!J213&lt;&gt;""),Data!J213,IF(AND(Data!$N$37=10,Data!K213&lt;&gt;""),Data!K213,""))))))))))</f>
        <v/>
      </c>
      <c r="D214" s="165"/>
    </row>
    <row r="215" spans="2:4" x14ac:dyDescent="0.15">
      <c r="B215" s="162" t="str">
        <f>IF(AND(Data!$N$30=1,Data!B214&lt;&gt;""),Data!B214,IF(AND(Data!$N$30=2,Data!C214&lt;&gt;""),Data!C214,IF(AND(Data!$N$30=3,Data!D214&lt;&gt;""),Data!D214,IF(AND(Data!$N$30=4,Data!E214&lt;&gt;""),Data!E214,IF(AND(Data!$N$30=5,Data!F214&lt;&gt;""),Data!F214,IF(AND(Data!$N$30=6,Data!G214&lt;&gt;""),Data!G214,IF(AND(Data!$N$30=7,Data!H214&lt;&gt;""),Data!H214,IF(AND(Data!$N$30=8,Data!I214&lt;&gt;""),Data!I214,IF(AND(Data!$N$30=9,Data!J214&lt;&gt;""),Data!J214,IF(AND(Data!$N$30=10,Data!K214&lt;&gt;""),Data!K214,""))))))))))</f>
        <v/>
      </c>
      <c r="C215" s="161" t="str">
        <f>IF(AND(Data!$N$37=1,Data!B214&lt;&gt;""),Data!B214,IF(AND(Data!$N$37=2,Data!C214&lt;&gt;""),Data!C214,IF(AND(Data!$N$37=3,Data!D214&lt;&gt;""),Data!D214,IF(AND(Data!$N$37=4,Data!E214&lt;&gt;""),Data!E214,IF(AND(Data!$N$37=5,Data!F214&lt;&gt;""),Data!F214,IF(AND(Data!$N$37=6,Data!G214&lt;&gt;""),Data!G214,IF(AND(Data!$N$37=7,Data!H214&lt;&gt;""),Data!H214,IF(AND(Data!$N$37=8,Data!I214&lt;&gt;""),Data!I214,IF(AND(Data!$N$37=9,Data!J214&lt;&gt;""),Data!J214,IF(AND(Data!$N$37=10,Data!K214&lt;&gt;""),Data!K214,""))))))))))</f>
        <v/>
      </c>
      <c r="D215" s="165"/>
    </row>
    <row r="216" spans="2:4" x14ac:dyDescent="0.15">
      <c r="B216" s="162" t="str">
        <f>IF(AND(Data!$N$30=1,Data!B215&lt;&gt;""),Data!B215,IF(AND(Data!$N$30=2,Data!C215&lt;&gt;""),Data!C215,IF(AND(Data!$N$30=3,Data!D215&lt;&gt;""),Data!D215,IF(AND(Data!$N$30=4,Data!E215&lt;&gt;""),Data!E215,IF(AND(Data!$N$30=5,Data!F215&lt;&gt;""),Data!F215,IF(AND(Data!$N$30=6,Data!G215&lt;&gt;""),Data!G215,IF(AND(Data!$N$30=7,Data!H215&lt;&gt;""),Data!H215,IF(AND(Data!$N$30=8,Data!I215&lt;&gt;""),Data!I215,IF(AND(Data!$N$30=9,Data!J215&lt;&gt;""),Data!J215,IF(AND(Data!$N$30=10,Data!K215&lt;&gt;""),Data!K215,""))))))))))</f>
        <v/>
      </c>
      <c r="C216" s="161" t="str">
        <f>IF(AND(Data!$N$37=1,Data!B215&lt;&gt;""),Data!B215,IF(AND(Data!$N$37=2,Data!C215&lt;&gt;""),Data!C215,IF(AND(Data!$N$37=3,Data!D215&lt;&gt;""),Data!D215,IF(AND(Data!$N$37=4,Data!E215&lt;&gt;""),Data!E215,IF(AND(Data!$N$37=5,Data!F215&lt;&gt;""),Data!F215,IF(AND(Data!$N$37=6,Data!G215&lt;&gt;""),Data!G215,IF(AND(Data!$N$37=7,Data!H215&lt;&gt;""),Data!H215,IF(AND(Data!$N$37=8,Data!I215&lt;&gt;""),Data!I215,IF(AND(Data!$N$37=9,Data!J215&lt;&gt;""),Data!J215,IF(AND(Data!$N$37=10,Data!K215&lt;&gt;""),Data!K215,""))))))))))</f>
        <v/>
      </c>
      <c r="D216" s="165"/>
    </row>
    <row r="217" spans="2:4" x14ac:dyDescent="0.15">
      <c r="B217" s="162" t="str">
        <f>IF(AND(Data!$N$30=1,Data!B216&lt;&gt;""),Data!B216,IF(AND(Data!$N$30=2,Data!C216&lt;&gt;""),Data!C216,IF(AND(Data!$N$30=3,Data!D216&lt;&gt;""),Data!D216,IF(AND(Data!$N$30=4,Data!E216&lt;&gt;""),Data!E216,IF(AND(Data!$N$30=5,Data!F216&lt;&gt;""),Data!F216,IF(AND(Data!$N$30=6,Data!G216&lt;&gt;""),Data!G216,IF(AND(Data!$N$30=7,Data!H216&lt;&gt;""),Data!H216,IF(AND(Data!$N$30=8,Data!I216&lt;&gt;""),Data!I216,IF(AND(Data!$N$30=9,Data!J216&lt;&gt;""),Data!J216,IF(AND(Data!$N$30=10,Data!K216&lt;&gt;""),Data!K216,""))))))))))</f>
        <v/>
      </c>
      <c r="C217" s="161" t="str">
        <f>IF(AND(Data!$N$37=1,Data!B216&lt;&gt;""),Data!B216,IF(AND(Data!$N$37=2,Data!C216&lt;&gt;""),Data!C216,IF(AND(Data!$N$37=3,Data!D216&lt;&gt;""),Data!D216,IF(AND(Data!$N$37=4,Data!E216&lt;&gt;""),Data!E216,IF(AND(Data!$N$37=5,Data!F216&lt;&gt;""),Data!F216,IF(AND(Data!$N$37=6,Data!G216&lt;&gt;""),Data!G216,IF(AND(Data!$N$37=7,Data!H216&lt;&gt;""),Data!H216,IF(AND(Data!$N$37=8,Data!I216&lt;&gt;""),Data!I216,IF(AND(Data!$N$37=9,Data!J216&lt;&gt;""),Data!J216,IF(AND(Data!$N$37=10,Data!K216&lt;&gt;""),Data!K216,""))))))))))</f>
        <v/>
      </c>
      <c r="D217" s="165"/>
    </row>
    <row r="218" spans="2:4" x14ac:dyDescent="0.15">
      <c r="B218" s="162" t="str">
        <f>IF(AND(Data!$N$30=1,Data!B217&lt;&gt;""),Data!B217,IF(AND(Data!$N$30=2,Data!C217&lt;&gt;""),Data!C217,IF(AND(Data!$N$30=3,Data!D217&lt;&gt;""),Data!D217,IF(AND(Data!$N$30=4,Data!E217&lt;&gt;""),Data!E217,IF(AND(Data!$N$30=5,Data!F217&lt;&gt;""),Data!F217,IF(AND(Data!$N$30=6,Data!G217&lt;&gt;""),Data!G217,IF(AND(Data!$N$30=7,Data!H217&lt;&gt;""),Data!H217,IF(AND(Data!$N$30=8,Data!I217&lt;&gt;""),Data!I217,IF(AND(Data!$N$30=9,Data!J217&lt;&gt;""),Data!J217,IF(AND(Data!$N$30=10,Data!K217&lt;&gt;""),Data!K217,""))))))))))</f>
        <v/>
      </c>
      <c r="C218" s="161" t="str">
        <f>IF(AND(Data!$N$37=1,Data!B217&lt;&gt;""),Data!B217,IF(AND(Data!$N$37=2,Data!C217&lt;&gt;""),Data!C217,IF(AND(Data!$N$37=3,Data!D217&lt;&gt;""),Data!D217,IF(AND(Data!$N$37=4,Data!E217&lt;&gt;""),Data!E217,IF(AND(Data!$N$37=5,Data!F217&lt;&gt;""),Data!F217,IF(AND(Data!$N$37=6,Data!G217&lt;&gt;""),Data!G217,IF(AND(Data!$N$37=7,Data!H217&lt;&gt;""),Data!H217,IF(AND(Data!$N$37=8,Data!I217&lt;&gt;""),Data!I217,IF(AND(Data!$N$37=9,Data!J217&lt;&gt;""),Data!J217,IF(AND(Data!$N$37=10,Data!K217&lt;&gt;""),Data!K217,""))))))))))</f>
        <v/>
      </c>
      <c r="D218" s="165"/>
    </row>
    <row r="219" spans="2:4" x14ac:dyDescent="0.15">
      <c r="B219" s="162" t="str">
        <f>IF(AND(Data!$N$30=1,Data!B218&lt;&gt;""),Data!B218,IF(AND(Data!$N$30=2,Data!C218&lt;&gt;""),Data!C218,IF(AND(Data!$N$30=3,Data!D218&lt;&gt;""),Data!D218,IF(AND(Data!$N$30=4,Data!E218&lt;&gt;""),Data!E218,IF(AND(Data!$N$30=5,Data!F218&lt;&gt;""),Data!F218,IF(AND(Data!$N$30=6,Data!G218&lt;&gt;""),Data!G218,IF(AND(Data!$N$30=7,Data!H218&lt;&gt;""),Data!H218,IF(AND(Data!$N$30=8,Data!I218&lt;&gt;""),Data!I218,IF(AND(Data!$N$30=9,Data!J218&lt;&gt;""),Data!J218,IF(AND(Data!$N$30=10,Data!K218&lt;&gt;""),Data!K218,""))))))))))</f>
        <v/>
      </c>
      <c r="C219" s="161" t="str">
        <f>IF(AND(Data!$N$37=1,Data!B218&lt;&gt;""),Data!B218,IF(AND(Data!$N$37=2,Data!C218&lt;&gt;""),Data!C218,IF(AND(Data!$N$37=3,Data!D218&lt;&gt;""),Data!D218,IF(AND(Data!$N$37=4,Data!E218&lt;&gt;""),Data!E218,IF(AND(Data!$N$37=5,Data!F218&lt;&gt;""),Data!F218,IF(AND(Data!$N$37=6,Data!G218&lt;&gt;""),Data!G218,IF(AND(Data!$N$37=7,Data!H218&lt;&gt;""),Data!H218,IF(AND(Data!$N$37=8,Data!I218&lt;&gt;""),Data!I218,IF(AND(Data!$N$37=9,Data!J218&lt;&gt;""),Data!J218,IF(AND(Data!$N$37=10,Data!K218&lt;&gt;""),Data!K218,""))))))))))</f>
        <v/>
      </c>
      <c r="D219" s="165"/>
    </row>
    <row r="220" spans="2:4" x14ac:dyDescent="0.15">
      <c r="B220" s="162" t="str">
        <f>IF(AND(Data!$N$30=1,Data!B219&lt;&gt;""),Data!B219,IF(AND(Data!$N$30=2,Data!C219&lt;&gt;""),Data!C219,IF(AND(Data!$N$30=3,Data!D219&lt;&gt;""),Data!D219,IF(AND(Data!$N$30=4,Data!E219&lt;&gt;""),Data!E219,IF(AND(Data!$N$30=5,Data!F219&lt;&gt;""),Data!F219,IF(AND(Data!$N$30=6,Data!G219&lt;&gt;""),Data!G219,IF(AND(Data!$N$30=7,Data!H219&lt;&gt;""),Data!H219,IF(AND(Data!$N$30=8,Data!I219&lt;&gt;""),Data!I219,IF(AND(Data!$N$30=9,Data!J219&lt;&gt;""),Data!J219,IF(AND(Data!$N$30=10,Data!K219&lt;&gt;""),Data!K219,""))))))))))</f>
        <v/>
      </c>
      <c r="C220" s="161" t="str">
        <f>IF(AND(Data!$N$37=1,Data!B219&lt;&gt;""),Data!B219,IF(AND(Data!$N$37=2,Data!C219&lt;&gt;""),Data!C219,IF(AND(Data!$N$37=3,Data!D219&lt;&gt;""),Data!D219,IF(AND(Data!$N$37=4,Data!E219&lt;&gt;""),Data!E219,IF(AND(Data!$N$37=5,Data!F219&lt;&gt;""),Data!F219,IF(AND(Data!$N$37=6,Data!G219&lt;&gt;""),Data!G219,IF(AND(Data!$N$37=7,Data!H219&lt;&gt;""),Data!H219,IF(AND(Data!$N$37=8,Data!I219&lt;&gt;""),Data!I219,IF(AND(Data!$N$37=9,Data!J219&lt;&gt;""),Data!J219,IF(AND(Data!$N$37=10,Data!K219&lt;&gt;""),Data!K219,""))))))))))</f>
        <v/>
      </c>
      <c r="D220" s="165"/>
    </row>
    <row r="221" spans="2:4" x14ac:dyDescent="0.15">
      <c r="B221" s="162" t="str">
        <f>IF(AND(Data!$N$30=1,Data!B220&lt;&gt;""),Data!B220,IF(AND(Data!$N$30=2,Data!C220&lt;&gt;""),Data!C220,IF(AND(Data!$N$30=3,Data!D220&lt;&gt;""),Data!D220,IF(AND(Data!$N$30=4,Data!E220&lt;&gt;""),Data!E220,IF(AND(Data!$N$30=5,Data!F220&lt;&gt;""),Data!F220,IF(AND(Data!$N$30=6,Data!G220&lt;&gt;""),Data!G220,IF(AND(Data!$N$30=7,Data!H220&lt;&gt;""),Data!H220,IF(AND(Data!$N$30=8,Data!I220&lt;&gt;""),Data!I220,IF(AND(Data!$N$30=9,Data!J220&lt;&gt;""),Data!J220,IF(AND(Data!$N$30=10,Data!K220&lt;&gt;""),Data!K220,""))))))))))</f>
        <v/>
      </c>
      <c r="C221" s="161" t="str">
        <f>IF(AND(Data!$N$37=1,Data!B220&lt;&gt;""),Data!B220,IF(AND(Data!$N$37=2,Data!C220&lt;&gt;""),Data!C220,IF(AND(Data!$N$37=3,Data!D220&lt;&gt;""),Data!D220,IF(AND(Data!$N$37=4,Data!E220&lt;&gt;""),Data!E220,IF(AND(Data!$N$37=5,Data!F220&lt;&gt;""),Data!F220,IF(AND(Data!$N$37=6,Data!G220&lt;&gt;""),Data!G220,IF(AND(Data!$N$37=7,Data!H220&lt;&gt;""),Data!H220,IF(AND(Data!$N$37=8,Data!I220&lt;&gt;""),Data!I220,IF(AND(Data!$N$37=9,Data!J220&lt;&gt;""),Data!J220,IF(AND(Data!$N$37=10,Data!K220&lt;&gt;""),Data!K220,""))))))))))</f>
        <v/>
      </c>
      <c r="D221" s="165"/>
    </row>
    <row r="222" spans="2:4" x14ac:dyDescent="0.15">
      <c r="B222" s="162" t="str">
        <f>IF(AND(Data!$N$30=1,Data!B221&lt;&gt;""),Data!B221,IF(AND(Data!$N$30=2,Data!C221&lt;&gt;""),Data!C221,IF(AND(Data!$N$30=3,Data!D221&lt;&gt;""),Data!D221,IF(AND(Data!$N$30=4,Data!E221&lt;&gt;""),Data!E221,IF(AND(Data!$N$30=5,Data!F221&lt;&gt;""),Data!F221,IF(AND(Data!$N$30=6,Data!G221&lt;&gt;""),Data!G221,IF(AND(Data!$N$30=7,Data!H221&lt;&gt;""),Data!H221,IF(AND(Data!$N$30=8,Data!I221&lt;&gt;""),Data!I221,IF(AND(Data!$N$30=9,Data!J221&lt;&gt;""),Data!J221,IF(AND(Data!$N$30=10,Data!K221&lt;&gt;""),Data!K221,""))))))))))</f>
        <v/>
      </c>
      <c r="C222" s="161" t="str">
        <f>IF(AND(Data!$N$37=1,Data!B221&lt;&gt;""),Data!B221,IF(AND(Data!$N$37=2,Data!C221&lt;&gt;""),Data!C221,IF(AND(Data!$N$37=3,Data!D221&lt;&gt;""),Data!D221,IF(AND(Data!$N$37=4,Data!E221&lt;&gt;""),Data!E221,IF(AND(Data!$N$37=5,Data!F221&lt;&gt;""),Data!F221,IF(AND(Data!$N$37=6,Data!G221&lt;&gt;""),Data!G221,IF(AND(Data!$N$37=7,Data!H221&lt;&gt;""),Data!H221,IF(AND(Data!$N$37=8,Data!I221&lt;&gt;""),Data!I221,IF(AND(Data!$N$37=9,Data!J221&lt;&gt;""),Data!J221,IF(AND(Data!$N$37=10,Data!K221&lt;&gt;""),Data!K221,""))))))))))</f>
        <v/>
      </c>
      <c r="D222" s="165"/>
    </row>
    <row r="223" spans="2:4" x14ac:dyDescent="0.15">
      <c r="B223" s="162" t="str">
        <f>IF(AND(Data!$N$30=1,Data!B222&lt;&gt;""),Data!B222,IF(AND(Data!$N$30=2,Data!C222&lt;&gt;""),Data!C222,IF(AND(Data!$N$30=3,Data!D222&lt;&gt;""),Data!D222,IF(AND(Data!$N$30=4,Data!E222&lt;&gt;""),Data!E222,IF(AND(Data!$N$30=5,Data!F222&lt;&gt;""),Data!F222,IF(AND(Data!$N$30=6,Data!G222&lt;&gt;""),Data!G222,IF(AND(Data!$N$30=7,Data!H222&lt;&gt;""),Data!H222,IF(AND(Data!$N$30=8,Data!I222&lt;&gt;""),Data!I222,IF(AND(Data!$N$30=9,Data!J222&lt;&gt;""),Data!J222,IF(AND(Data!$N$30=10,Data!K222&lt;&gt;""),Data!K222,""))))))))))</f>
        <v/>
      </c>
      <c r="C223" s="161" t="str">
        <f>IF(AND(Data!$N$37=1,Data!B222&lt;&gt;""),Data!B222,IF(AND(Data!$N$37=2,Data!C222&lt;&gt;""),Data!C222,IF(AND(Data!$N$37=3,Data!D222&lt;&gt;""),Data!D222,IF(AND(Data!$N$37=4,Data!E222&lt;&gt;""),Data!E222,IF(AND(Data!$N$37=5,Data!F222&lt;&gt;""),Data!F222,IF(AND(Data!$N$37=6,Data!G222&lt;&gt;""),Data!G222,IF(AND(Data!$N$37=7,Data!H222&lt;&gt;""),Data!H222,IF(AND(Data!$N$37=8,Data!I222&lt;&gt;""),Data!I222,IF(AND(Data!$N$37=9,Data!J222&lt;&gt;""),Data!J222,IF(AND(Data!$N$37=10,Data!K222&lt;&gt;""),Data!K222,""))))))))))</f>
        <v/>
      </c>
      <c r="D223" s="165"/>
    </row>
    <row r="224" spans="2:4" x14ac:dyDescent="0.15">
      <c r="B224" s="162" t="str">
        <f>IF(AND(Data!$N$30=1,Data!B223&lt;&gt;""),Data!B223,IF(AND(Data!$N$30=2,Data!C223&lt;&gt;""),Data!C223,IF(AND(Data!$N$30=3,Data!D223&lt;&gt;""),Data!D223,IF(AND(Data!$N$30=4,Data!E223&lt;&gt;""),Data!E223,IF(AND(Data!$N$30=5,Data!F223&lt;&gt;""),Data!F223,IF(AND(Data!$N$30=6,Data!G223&lt;&gt;""),Data!G223,IF(AND(Data!$N$30=7,Data!H223&lt;&gt;""),Data!H223,IF(AND(Data!$N$30=8,Data!I223&lt;&gt;""),Data!I223,IF(AND(Data!$N$30=9,Data!J223&lt;&gt;""),Data!J223,IF(AND(Data!$N$30=10,Data!K223&lt;&gt;""),Data!K223,""))))))))))</f>
        <v/>
      </c>
      <c r="C224" s="161" t="str">
        <f>IF(AND(Data!$N$37=1,Data!B223&lt;&gt;""),Data!B223,IF(AND(Data!$N$37=2,Data!C223&lt;&gt;""),Data!C223,IF(AND(Data!$N$37=3,Data!D223&lt;&gt;""),Data!D223,IF(AND(Data!$N$37=4,Data!E223&lt;&gt;""),Data!E223,IF(AND(Data!$N$37=5,Data!F223&lt;&gt;""),Data!F223,IF(AND(Data!$N$37=6,Data!G223&lt;&gt;""),Data!G223,IF(AND(Data!$N$37=7,Data!H223&lt;&gt;""),Data!H223,IF(AND(Data!$N$37=8,Data!I223&lt;&gt;""),Data!I223,IF(AND(Data!$N$37=9,Data!J223&lt;&gt;""),Data!J223,IF(AND(Data!$N$37=10,Data!K223&lt;&gt;""),Data!K223,""))))))))))</f>
        <v/>
      </c>
      <c r="D224" s="165"/>
    </row>
    <row r="225" spans="2:4" x14ac:dyDescent="0.15">
      <c r="B225" s="162" t="str">
        <f>IF(AND(Data!$N$30=1,Data!B224&lt;&gt;""),Data!B224,IF(AND(Data!$N$30=2,Data!C224&lt;&gt;""),Data!C224,IF(AND(Data!$N$30=3,Data!D224&lt;&gt;""),Data!D224,IF(AND(Data!$N$30=4,Data!E224&lt;&gt;""),Data!E224,IF(AND(Data!$N$30=5,Data!F224&lt;&gt;""),Data!F224,IF(AND(Data!$N$30=6,Data!G224&lt;&gt;""),Data!G224,IF(AND(Data!$N$30=7,Data!H224&lt;&gt;""),Data!H224,IF(AND(Data!$N$30=8,Data!I224&lt;&gt;""),Data!I224,IF(AND(Data!$N$30=9,Data!J224&lt;&gt;""),Data!J224,IF(AND(Data!$N$30=10,Data!K224&lt;&gt;""),Data!K224,""))))))))))</f>
        <v/>
      </c>
      <c r="C225" s="161" t="str">
        <f>IF(AND(Data!$N$37=1,Data!B224&lt;&gt;""),Data!B224,IF(AND(Data!$N$37=2,Data!C224&lt;&gt;""),Data!C224,IF(AND(Data!$N$37=3,Data!D224&lt;&gt;""),Data!D224,IF(AND(Data!$N$37=4,Data!E224&lt;&gt;""),Data!E224,IF(AND(Data!$N$37=5,Data!F224&lt;&gt;""),Data!F224,IF(AND(Data!$N$37=6,Data!G224&lt;&gt;""),Data!G224,IF(AND(Data!$N$37=7,Data!H224&lt;&gt;""),Data!H224,IF(AND(Data!$N$37=8,Data!I224&lt;&gt;""),Data!I224,IF(AND(Data!$N$37=9,Data!J224&lt;&gt;""),Data!J224,IF(AND(Data!$N$37=10,Data!K224&lt;&gt;""),Data!K224,""))))))))))</f>
        <v/>
      </c>
      <c r="D225" s="165"/>
    </row>
    <row r="226" spans="2:4" x14ac:dyDescent="0.15">
      <c r="B226" s="162" t="str">
        <f>IF(AND(Data!$N$30=1,Data!B225&lt;&gt;""),Data!B225,IF(AND(Data!$N$30=2,Data!C225&lt;&gt;""),Data!C225,IF(AND(Data!$N$30=3,Data!D225&lt;&gt;""),Data!D225,IF(AND(Data!$N$30=4,Data!E225&lt;&gt;""),Data!E225,IF(AND(Data!$N$30=5,Data!F225&lt;&gt;""),Data!F225,IF(AND(Data!$N$30=6,Data!G225&lt;&gt;""),Data!G225,IF(AND(Data!$N$30=7,Data!H225&lt;&gt;""),Data!H225,IF(AND(Data!$N$30=8,Data!I225&lt;&gt;""),Data!I225,IF(AND(Data!$N$30=9,Data!J225&lt;&gt;""),Data!J225,IF(AND(Data!$N$30=10,Data!K225&lt;&gt;""),Data!K225,""))))))))))</f>
        <v/>
      </c>
      <c r="C226" s="161" t="str">
        <f>IF(AND(Data!$N$37=1,Data!B225&lt;&gt;""),Data!B225,IF(AND(Data!$N$37=2,Data!C225&lt;&gt;""),Data!C225,IF(AND(Data!$N$37=3,Data!D225&lt;&gt;""),Data!D225,IF(AND(Data!$N$37=4,Data!E225&lt;&gt;""),Data!E225,IF(AND(Data!$N$37=5,Data!F225&lt;&gt;""),Data!F225,IF(AND(Data!$N$37=6,Data!G225&lt;&gt;""),Data!G225,IF(AND(Data!$N$37=7,Data!H225&lt;&gt;""),Data!H225,IF(AND(Data!$N$37=8,Data!I225&lt;&gt;""),Data!I225,IF(AND(Data!$N$37=9,Data!J225&lt;&gt;""),Data!J225,IF(AND(Data!$N$37=10,Data!K225&lt;&gt;""),Data!K225,""))))))))))</f>
        <v/>
      </c>
      <c r="D226" s="165"/>
    </row>
    <row r="227" spans="2:4" x14ac:dyDescent="0.15">
      <c r="B227" s="162" t="str">
        <f>IF(AND(Data!$N$30=1,Data!B226&lt;&gt;""),Data!B226,IF(AND(Data!$N$30=2,Data!C226&lt;&gt;""),Data!C226,IF(AND(Data!$N$30=3,Data!D226&lt;&gt;""),Data!D226,IF(AND(Data!$N$30=4,Data!E226&lt;&gt;""),Data!E226,IF(AND(Data!$N$30=5,Data!F226&lt;&gt;""),Data!F226,IF(AND(Data!$N$30=6,Data!G226&lt;&gt;""),Data!G226,IF(AND(Data!$N$30=7,Data!H226&lt;&gt;""),Data!H226,IF(AND(Data!$N$30=8,Data!I226&lt;&gt;""),Data!I226,IF(AND(Data!$N$30=9,Data!J226&lt;&gt;""),Data!J226,IF(AND(Data!$N$30=10,Data!K226&lt;&gt;""),Data!K226,""))))))))))</f>
        <v/>
      </c>
      <c r="C227" s="161" t="str">
        <f>IF(AND(Data!$N$37=1,Data!B226&lt;&gt;""),Data!B226,IF(AND(Data!$N$37=2,Data!C226&lt;&gt;""),Data!C226,IF(AND(Data!$N$37=3,Data!D226&lt;&gt;""),Data!D226,IF(AND(Data!$N$37=4,Data!E226&lt;&gt;""),Data!E226,IF(AND(Data!$N$37=5,Data!F226&lt;&gt;""),Data!F226,IF(AND(Data!$N$37=6,Data!G226&lt;&gt;""),Data!G226,IF(AND(Data!$N$37=7,Data!H226&lt;&gt;""),Data!H226,IF(AND(Data!$N$37=8,Data!I226&lt;&gt;""),Data!I226,IF(AND(Data!$N$37=9,Data!J226&lt;&gt;""),Data!J226,IF(AND(Data!$N$37=10,Data!K226&lt;&gt;""),Data!K226,""))))))))))</f>
        <v/>
      </c>
      <c r="D227" s="165"/>
    </row>
    <row r="228" spans="2:4" x14ac:dyDescent="0.15">
      <c r="B228" s="162" t="str">
        <f>IF(AND(Data!$N$30=1,Data!B227&lt;&gt;""),Data!B227,IF(AND(Data!$N$30=2,Data!C227&lt;&gt;""),Data!C227,IF(AND(Data!$N$30=3,Data!D227&lt;&gt;""),Data!D227,IF(AND(Data!$N$30=4,Data!E227&lt;&gt;""),Data!E227,IF(AND(Data!$N$30=5,Data!F227&lt;&gt;""),Data!F227,IF(AND(Data!$N$30=6,Data!G227&lt;&gt;""),Data!G227,IF(AND(Data!$N$30=7,Data!H227&lt;&gt;""),Data!H227,IF(AND(Data!$N$30=8,Data!I227&lt;&gt;""),Data!I227,IF(AND(Data!$N$30=9,Data!J227&lt;&gt;""),Data!J227,IF(AND(Data!$N$30=10,Data!K227&lt;&gt;""),Data!K227,""))))))))))</f>
        <v/>
      </c>
      <c r="C228" s="161" t="str">
        <f>IF(AND(Data!$N$37=1,Data!B227&lt;&gt;""),Data!B227,IF(AND(Data!$N$37=2,Data!C227&lt;&gt;""),Data!C227,IF(AND(Data!$N$37=3,Data!D227&lt;&gt;""),Data!D227,IF(AND(Data!$N$37=4,Data!E227&lt;&gt;""),Data!E227,IF(AND(Data!$N$37=5,Data!F227&lt;&gt;""),Data!F227,IF(AND(Data!$N$37=6,Data!G227&lt;&gt;""),Data!G227,IF(AND(Data!$N$37=7,Data!H227&lt;&gt;""),Data!H227,IF(AND(Data!$N$37=8,Data!I227&lt;&gt;""),Data!I227,IF(AND(Data!$N$37=9,Data!J227&lt;&gt;""),Data!J227,IF(AND(Data!$N$37=10,Data!K227&lt;&gt;""),Data!K227,""))))))))))</f>
        <v/>
      </c>
      <c r="D228" s="165"/>
    </row>
    <row r="229" spans="2:4" x14ac:dyDescent="0.15">
      <c r="B229" s="162" t="str">
        <f>IF(AND(Data!$N$30=1,Data!B228&lt;&gt;""),Data!B228,IF(AND(Data!$N$30=2,Data!C228&lt;&gt;""),Data!C228,IF(AND(Data!$N$30=3,Data!D228&lt;&gt;""),Data!D228,IF(AND(Data!$N$30=4,Data!E228&lt;&gt;""),Data!E228,IF(AND(Data!$N$30=5,Data!F228&lt;&gt;""),Data!F228,IF(AND(Data!$N$30=6,Data!G228&lt;&gt;""),Data!G228,IF(AND(Data!$N$30=7,Data!H228&lt;&gt;""),Data!H228,IF(AND(Data!$N$30=8,Data!I228&lt;&gt;""),Data!I228,IF(AND(Data!$N$30=9,Data!J228&lt;&gt;""),Data!J228,IF(AND(Data!$N$30=10,Data!K228&lt;&gt;""),Data!K228,""))))))))))</f>
        <v/>
      </c>
      <c r="C229" s="161" t="str">
        <f>IF(AND(Data!$N$37=1,Data!B228&lt;&gt;""),Data!B228,IF(AND(Data!$N$37=2,Data!C228&lt;&gt;""),Data!C228,IF(AND(Data!$N$37=3,Data!D228&lt;&gt;""),Data!D228,IF(AND(Data!$N$37=4,Data!E228&lt;&gt;""),Data!E228,IF(AND(Data!$N$37=5,Data!F228&lt;&gt;""),Data!F228,IF(AND(Data!$N$37=6,Data!G228&lt;&gt;""),Data!G228,IF(AND(Data!$N$37=7,Data!H228&lt;&gt;""),Data!H228,IF(AND(Data!$N$37=8,Data!I228&lt;&gt;""),Data!I228,IF(AND(Data!$N$37=9,Data!J228&lt;&gt;""),Data!J228,IF(AND(Data!$N$37=10,Data!K228&lt;&gt;""),Data!K228,""))))))))))</f>
        <v/>
      </c>
      <c r="D229" s="165"/>
    </row>
    <row r="230" spans="2:4" x14ac:dyDescent="0.15">
      <c r="B230" s="162" t="str">
        <f>IF(AND(Data!$N$30=1,Data!B229&lt;&gt;""),Data!B229,IF(AND(Data!$N$30=2,Data!C229&lt;&gt;""),Data!C229,IF(AND(Data!$N$30=3,Data!D229&lt;&gt;""),Data!D229,IF(AND(Data!$N$30=4,Data!E229&lt;&gt;""),Data!E229,IF(AND(Data!$N$30=5,Data!F229&lt;&gt;""),Data!F229,IF(AND(Data!$N$30=6,Data!G229&lt;&gt;""),Data!G229,IF(AND(Data!$N$30=7,Data!H229&lt;&gt;""),Data!H229,IF(AND(Data!$N$30=8,Data!I229&lt;&gt;""),Data!I229,IF(AND(Data!$N$30=9,Data!J229&lt;&gt;""),Data!J229,IF(AND(Data!$N$30=10,Data!K229&lt;&gt;""),Data!K229,""))))))))))</f>
        <v/>
      </c>
      <c r="C230" s="161" t="str">
        <f>IF(AND(Data!$N$37=1,Data!B229&lt;&gt;""),Data!B229,IF(AND(Data!$N$37=2,Data!C229&lt;&gt;""),Data!C229,IF(AND(Data!$N$37=3,Data!D229&lt;&gt;""),Data!D229,IF(AND(Data!$N$37=4,Data!E229&lt;&gt;""),Data!E229,IF(AND(Data!$N$37=5,Data!F229&lt;&gt;""),Data!F229,IF(AND(Data!$N$37=6,Data!G229&lt;&gt;""),Data!G229,IF(AND(Data!$N$37=7,Data!H229&lt;&gt;""),Data!H229,IF(AND(Data!$N$37=8,Data!I229&lt;&gt;""),Data!I229,IF(AND(Data!$N$37=9,Data!J229&lt;&gt;""),Data!J229,IF(AND(Data!$N$37=10,Data!K229&lt;&gt;""),Data!K229,""))))))))))</f>
        <v/>
      </c>
      <c r="D230" s="165"/>
    </row>
    <row r="231" spans="2:4" x14ac:dyDescent="0.15">
      <c r="B231" s="162" t="str">
        <f>IF(AND(Data!$N$30=1,Data!B230&lt;&gt;""),Data!B230,IF(AND(Data!$N$30=2,Data!C230&lt;&gt;""),Data!C230,IF(AND(Data!$N$30=3,Data!D230&lt;&gt;""),Data!D230,IF(AND(Data!$N$30=4,Data!E230&lt;&gt;""),Data!E230,IF(AND(Data!$N$30=5,Data!F230&lt;&gt;""),Data!F230,IF(AND(Data!$N$30=6,Data!G230&lt;&gt;""),Data!G230,IF(AND(Data!$N$30=7,Data!H230&lt;&gt;""),Data!H230,IF(AND(Data!$N$30=8,Data!I230&lt;&gt;""),Data!I230,IF(AND(Data!$N$30=9,Data!J230&lt;&gt;""),Data!J230,IF(AND(Data!$N$30=10,Data!K230&lt;&gt;""),Data!K230,""))))))))))</f>
        <v/>
      </c>
      <c r="C231" s="161" t="str">
        <f>IF(AND(Data!$N$37=1,Data!B230&lt;&gt;""),Data!B230,IF(AND(Data!$N$37=2,Data!C230&lt;&gt;""),Data!C230,IF(AND(Data!$N$37=3,Data!D230&lt;&gt;""),Data!D230,IF(AND(Data!$N$37=4,Data!E230&lt;&gt;""),Data!E230,IF(AND(Data!$N$37=5,Data!F230&lt;&gt;""),Data!F230,IF(AND(Data!$N$37=6,Data!G230&lt;&gt;""),Data!G230,IF(AND(Data!$N$37=7,Data!H230&lt;&gt;""),Data!H230,IF(AND(Data!$N$37=8,Data!I230&lt;&gt;""),Data!I230,IF(AND(Data!$N$37=9,Data!J230&lt;&gt;""),Data!J230,IF(AND(Data!$N$37=10,Data!K230&lt;&gt;""),Data!K230,""))))))))))</f>
        <v/>
      </c>
      <c r="D231" s="165"/>
    </row>
    <row r="232" spans="2:4" x14ac:dyDescent="0.15">
      <c r="B232" s="162" t="str">
        <f>IF(AND(Data!$N$30=1,Data!B231&lt;&gt;""),Data!B231,IF(AND(Data!$N$30=2,Data!C231&lt;&gt;""),Data!C231,IF(AND(Data!$N$30=3,Data!D231&lt;&gt;""),Data!D231,IF(AND(Data!$N$30=4,Data!E231&lt;&gt;""),Data!E231,IF(AND(Data!$N$30=5,Data!F231&lt;&gt;""),Data!F231,IF(AND(Data!$N$30=6,Data!G231&lt;&gt;""),Data!G231,IF(AND(Data!$N$30=7,Data!H231&lt;&gt;""),Data!H231,IF(AND(Data!$N$30=8,Data!I231&lt;&gt;""),Data!I231,IF(AND(Data!$N$30=9,Data!J231&lt;&gt;""),Data!J231,IF(AND(Data!$N$30=10,Data!K231&lt;&gt;""),Data!K231,""))))))))))</f>
        <v/>
      </c>
      <c r="C232" s="161" t="str">
        <f>IF(AND(Data!$N$37=1,Data!B231&lt;&gt;""),Data!B231,IF(AND(Data!$N$37=2,Data!C231&lt;&gt;""),Data!C231,IF(AND(Data!$N$37=3,Data!D231&lt;&gt;""),Data!D231,IF(AND(Data!$N$37=4,Data!E231&lt;&gt;""),Data!E231,IF(AND(Data!$N$37=5,Data!F231&lt;&gt;""),Data!F231,IF(AND(Data!$N$37=6,Data!G231&lt;&gt;""),Data!G231,IF(AND(Data!$N$37=7,Data!H231&lt;&gt;""),Data!H231,IF(AND(Data!$N$37=8,Data!I231&lt;&gt;""),Data!I231,IF(AND(Data!$N$37=9,Data!J231&lt;&gt;""),Data!J231,IF(AND(Data!$N$37=10,Data!K231&lt;&gt;""),Data!K231,""))))))))))</f>
        <v/>
      </c>
      <c r="D232" s="165"/>
    </row>
    <row r="233" spans="2:4" x14ac:dyDescent="0.15">
      <c r="B233" s="162" t="str">
        <f>IF(AND(Data!$N$30=1,Data!B232&lt;&gt;""),Data!B232,IF(AND(Data!$N$30=2,Data!C232&lt;&gt;""),Data!C232,IF(AND(Data!$N$30=3,Data!D232&lt;&gt;""),Data!D232,IF(AND(Data!$N$30=4,Data!E232&lt;&gt;""),Data!E232,IF(AND(Data!$N$30=5,Data!F232&lt;&gt;""),Data!F232,IF(AND(Data!$N$30=6,Data!G232&lt;&gt;""),Data!G232,IF(AND(Data!$N$30=7,Data!H232&lt;&gt;""),Data!H232,IF(AND(Data!$N$30=8,Data!I232&lt;&gt;""),Data!I232,IF(AND(Data!$N$30=9,Data!J232&lt;&gt;""),Data!J232,IF(AND(Data!$N$30=10,Data!K232&lt;&gt;""),Data!K232,""))))))))))</f>
        <v/>
      </c>
      <c r="C233" s="161" t="str">
        <f>IF(AND(Data!$N$37=1,Data!B232&lt;&gt;""),Data!B232,IF(AND(Data!$N$37=2,Data!C232&lt;&gt;""),Data!C232,IF(AND(Data!$N$37=3,Data!D232&lt;&gt;""),Data!D232,IF(AND(Data!$N$37=4,Data!E232&lt;&gt;""),Data!E232,IF(AND(Data!$N$37=5,Data!F232&lt;&gt;""),Data!F232,IF(AND(Data!$N$37=6,Data!G232&lt;&gt;""),Data!G232,IF(AND(Data!$N$37=7,Data!H232&lt;&gt;""),Data!H232,IF(AND(Data!$N$37=8,Data!I232&lt;&gt;""),Data!I232,IF(AND(Data!$N$37=9,Data!J232&lt;&gt;""),Data!J232,IF(AND(Data!$N$37=10,Data!K232&lt;&gt;""),Data!K232,""))))))))))</f>
        <v/>
      </c>
      <c r="D233" s="165"/>
    </row>
    <row r="234" spans="2:4" x14ac:dyDescent="0.15">
      <c r="B234" s="162" t="str">
        <f>IF(AND(Data!$N$30=1,Data!B233&lt;&gt;""),Data!B233,IF(AND(Data!$N$30=2,Data!C233&lt;&gt;""),Data!C233,IF(AND(Data!$N$30=3,Data!D233&lt;&gt;""),Data!D233,IF(AND(Data!$N$30=4,Data!E233&lt;&gt;""),Data!E233,IF(AND(Data!$N$30=5,Data!F233&lt;&gt;""),Data!F233,IF(AND(Data!$N$30=6,Data!G233&lt;&gt;""),Data!G233,IF(AND(Data!$N$30=7,Data!H233&lt;&gt;""),Data!H233,IF(AND(Data!$N$30=8,Data!I233&lt;&gt;""),Data!I233,IF(AND(Data!$N$30=9,Data!J233&lt;&gt;""),Data!J233,IF(AND(Data!$N$30=10,Data!K233&lt;&gt;""),Data!K233,""))))))))))</f>
        <v/>
      </c>
      <c r="C234" s="161" t="str">
        <f>IF(AND(Data!$N$37=1,Data!B233&lt;&gt;""),Data!B233,IF(AND(Data!$N$37=2,Data!C233&lt;&gt;""),Data!C233,IF(AND(Data!$N$37=3,Data!D233&lt;&gt;""),Data!D233,IF(AND(Data!$N$37=4,Data!E233&lt;&gt;""),Data!E233,IF(AND(Data!$N$37=5,Data!F233&lt;&gt;""),Data!F233,IF(AND(Data!$N$37=6,Data!G233&lt;&gt;""),Data!G233,IF(AND(Data!$N$37=7,Data!H233&lt;&gt;""),Data!H233,IF(AND(Data!$N$37=8,Data!I233&lt;&gt;""),Data!I233,IF(AND(Data!$N$37=9,Data!J233&lt;&gt;""),Data!J233,IF(AND(Data!$N$37=10,Data!K233&lt;&gt;""),Data!K233,""))))))))))</f>
        <v/>
      </c>
      <c r="D234" s="165"/>
    </row>
    <row r="235" spans="2:4" x14ac:dyDescent="0.15">
      <c r="B235" s="162" t="str">
        <f>IF(AND(Data!$N$30=1,Data!B234&lt;&gt;""),Data!B234,IF(AND(Data!$N$30=2,Data!C234&lt;&gt;""),Data!C234,IF(AND(Data!$N$30=3,Data!D234&lt;&gt;""),Data!D234,IF(AND(Data!$N$30=4,Data!E234&lt;&gt;""),Data!E234,IF(AND(Data!$N$30=5,Data!F234&lt;&gt;""),Data!F234,IF(AND(Data!$N$30=6,Data!G234&lt;&gt;""),Data!G234,IF(AND(Data!$N$30=7,Data!H234&lt;&gt;""),Data!H234,IF(AND(Data!$N$30=8,Data!I234&lt;&gt;""),Data!I234,IF(AND(Data!$N$30=9,Data!J234&lt;&gt;""),Data!J234,IF(AND(Data!$N$30=10,Data!K234&lt;&gt;""),Data!K234,""))))))))))</f>
        <v/>
      </c>
      <c r="C235" s="161" t="str">
        <f>IF(AND(Data!$N$37=1,Data!B234&lt;&gt;""),Data!B234,IF(AND(Data!$N$37=2,Data!C234&lt;&gt;""),Data!C234,IF(AND(Data!$N$37=3,Data!D234&lt;&gt;""),Data!D234,IF(AND(Data!$N$37=4,Data!E234&lt;&gt;""),Data!E234,IF(AND(Data!$N$37=5,Data!F234&lt;&gt;""),Data!F234,IF(AND(Data!$N$37=6,Data!G234&lt;&gt;""),Data!G234,IF(AND(Data!$N$37=7,Data!H234&lt;&gt;""),Data!H234,IF(AND(Data!$N$37=8,Data!I234&lt;&gt;""),Data!I234,IF(AND(Data!$N$37=9,Data!J234&lt;&gt;""),Data!J234,IF(AND(Data!$N$37=10,Data!K234&lt;&gt;""),Data!K234,""))))))))))</f>
        <v/>
      </c>
      <c r="D235" s="165"/>
    </row>
    <row r="236" spans="2:4" x14ac:dyDescent="0.15">
      <c r="B236" s="162" t="str">
        <f>IF(AND(Data!$N$30=1,Data!B235&lt;&gt;""),Data!B235,IF(AND(Data!$N$30=2,Data!C235&lt;&gt;""),Data!C235,IF(AND(Data!$N$30=3,Data!D235&lt;&gt;""),Data!D235,IF(AND(Data!$N$30=4,Data!E235&lt;&gt;""),Data!E235,IF(AND(Data!$N$30=5,Data!F235&lt;&gt;""),Data!F235,IF(AND(Data!$N$30=6,Data!G235&lt;&gt;""),Data!G235,IF(AND(Data!$N$30=7,Data!H235&lt;&gt;""),Data!H235,IF(AND(Data!$N$30=8,Data!I235&lt;&gt;""),Data!I235,IF(AND(Data!$N$30=9,Data!J235&lt;&gt;""),Data!J235,IF(AND(Data!$N$30=10,Data!K235&lt;&gt;""),Data!K235,""))))))))))</f>
        <v/>
      </c>
      <c r="C236" s="161" t="str">
        <f>IF(AND(Data!$N$37=1,Data!B235&lt;&gt;""),Data!B235,IF(AND(Data!$N$37=2,Data!C235&lt;&gt;""),Data!C235,IF(AND(Data!$N$37=3,Data!D235&lt;&gt;""),Data!D235,IF(AND(Data!$N$37=4,Data!E235&lt;&gt;""),Data!E235,IF(AND(Data!$N$37=5,Data!F235&lt;&gt;""),Data!F235,IF(AND(Data!$N$37=6,Data!G235&lt;&gt;""),Data!G235,IF(AND(Data!$N$37=7,Data!H235&lt;&gt;""),Data!H235,IF(AND(Data!$N$37=8,Data!I235&lt;&gt;""),Data!I235,IF(AND(Data!$N$37=9,Data!J235&lt;&gt;""),Data!J235,IF(AND(Data!$N$37=10,Data!K235&lt;&gt;""),Data!K235,""))))))))))</f>
        <v/>
      </c>
      <c r="D236" s="165"/>
    </row>
    <row r="237" spans="2:4" x14ac:dyDescent="0.15">
      <c r="B237" s="162" t="str">
        <f>IF(AND(Data!$N$30=1,Data!B236&lt;&gt;""),Data!B236,IF(AND(Data!$N$30=2,Data!C236&lt;&gt;""),Data!C236,IF(AND(Data!$N$30=3,Data!D236&lt;&gt;""),Data!D236,IF(AND(Data!$N$30=4,Data!E236&lt;&gt;""),Data!E236,IF(AND(Data!$N$30=5,Data!F236&lt;&gt;""),Data!F236,IF(AND(Data!$N$30=6,Data!G236&lt;&gt;""),Data!G236,IF(AND(Data!$N$30=7,Data!H236&lt;&gt;""),Data!H236,IF(AND(Data!$N$30=8,Data!I236&lt;&gt;""),Data!I236,IF(AND(Data!$N$30=9,Data!J236&lt;&gt;""),Data!J236,IF(AND(Data!$N$30=10,Data!K236&lt;&gt;""),Data!K236,""))))))))))</f>
        <v/>
      </c>
      <c r="C237" s="161" t="str">
        <f>IF(AND(Data!$N$37=1,Data!B236&lt;&gt;""),Data!B236,IF(AND(Data!$N$37=2,Data!C236&lt;&gt;""),Data!C236,IF(AND(Data!$N$37=3,Data!D236&lt;&gt;""),Data!D236,IF(AND(Data!$N$37=4,Data!E236&lt;&gt;""),Data!E236,IF(AND(Data!$N$37=5,Data!F236&lt;&gt;""),Data!F236,IF(AND(Data!$N$37=6,Data!G236&lt;&gt;""),Data!G236,IF(AND(Data!$N$37=7,Data!H236&lt;&gt;""),Data!H236,IF(AND(Data!$N$37=8,Data!I236&lt;&gt;""),Data!I236,IF(AND(Data!$N$37=9,Data!J236&lt;&gt;""),Data!J236,IF(AND(Data!$N$37=10,Data!K236&lt;&gt;""),Data!K236,""))))))))))</f>
        <v/>
      </c>
      <c r="D237" s="165"/>
    </row>
    <row r="238" spans="2:4" x14ac:dyDescent="0.15">
      <c r="B238" s="162" t="str">
        <f>IF(AND(Data!$N$30=1,Data!B237&lt;&gt;""),Data!B237,IF(AND(Data!$N$30=2,Data!C237&lt;&gt;""),Data!C237,IF(AND(Data!$N$30=3,Data!D237&lt;&gt;""),Data!D237,IF(AND(Data!$N$30=4,Data!E237&lt;&gt;""),Data!E237,IF(AND(Data!$N$30=5,Data!F237&lt;&gt;""),Data!F237,IF(AND(Data!$N$30=6,Data!G237&lt;&gt;""),Data!G237,IF(AND(Data!$N$30=7,Data!H237&lt;&gt;""),Data!H237,IF(AND(Data!$N$30=8,Data!I237&lt;&gt;""),Data!I237,IF(AND(Data!$N$30=9,Data!J237&lt;&gt;""),Data!J237,IF(AND(Data!$N$30=10,Data!K237&lt;&gt;""),Data!K237,""))))))))))</f>
        <v/>
      </c>
      <c r="C238" s="161" t="str">
        <f>IF(AND(Data!$N$37=1,Data!B237&lt;&gt;""),Data!B237,IF(AND(Data!$N$37=2,Data!C237&lt;&gt;""),Data!C237,IF(AND(Data!$N$37=3,Data!D237&lt;&gt;""),Data!D237,IF(AND(Data!$N$37=4,Data!E237&lt;&gt;""),Data!E237,IF(AND(Data!$N$37=5,Data!F237&lt;&gt;""),Data!F237,IF(AND(Data!$N$37=6,Data!G237&lt;&gt;""),Data!G237,IF(AND(Data!$N$37=7,Data!H237&lt;&gt;""),Data!H237,IF(AND(Data!$N$37=8,Data!I237&lt;&gt;""),Data!I237,IF(AND(Data!$N$37=9,Data!J237&lt;&gt;""),Data!J237,IF(AND(Data!$N$37=10,Data!K237&lt;&gt;""),Data!K237,""))))))))))</f>
        <v/>
      </c>
      <c r="D238" s="165"/>
    </row>
    <row r="239" spans="2:4" x14ac:dyDescent="0.15">
      <c r="B239" s="162" t="str">
        <f>IF(AND(Data!$N$30=1,Data!B238&lt;&gt;""),Data!B238,IF(AND(Data!$N$30=2,Data!C238&lt;&gt;""),Data!C238,IF(AND(Data!$N$30=3,Data!D238&lt;&gt;""),Data!D238,IF(AND(Data!$N$30=4,Data!E238&lt;&gt;""),Data!E238,IF(AND(Data!$N$30=5,Data!F238&lt;&gt;""),Data!F238,IF(AND(Data!$N$30=6,Data!G238&lt;&gt;""),Data!G238,IF(AND(Data!$N$30=7,Data!H238&lt;&gt;""),Data!H238,IF(AND(Data!$N$30=8,Data!I238&lt;&gt;""),Data!I238,IF(AND(Data!$N$30=9,Data!J238&lt;&gt;""),Data!J238,IF(AND(Data!$N$30=10,Data!K238&lt;&gt;""),Data!K238,""))))))))))</f>
        <v/>
      </c>
      <c r="C239" s="161" t="str">
        <f>IF(AND(Data!$N$37=1,Data!B238&lt;&gt;""),Data!B238,IF(AND(Data!$N$37=2,Data!C238&lt;&gt;""),Data!C238,IF(AND(Data!$N$37=3,Data!D238&lt;&gt;""),Data!D238,IF(AND(Data!$N$37=4,Data!E238&lt;&gt;""),Data!E238,IF(AND(Data!$N$37=5,Data!F238&lt;&gt;""),Data!F238,IF(AND(Data!$N$37=6,Data!G238&lt;&gt;""),Data!G238,IF(AND(Data!$N$37=7,Data!H238&lt;&gt;""),Data!H238,IF(AND(Data!$N$37=8,Data!I238&lt;&gt;""),Data!I238,IF(AND(Data!$N$37=9,Data!J238&lt;&gt;""),Data!J238,IF(AND(Data!$N$37=10,Data!K238&lt;&gt;""),Data!K238,""))))))))))</f>
        <v/>
      </c>
      <c r="D239" s="165"/>
    </row>
    <row r="240" spans="2:4" x14ac:dyDescent="0.15">
      <c r="B240" s="162" t="str">
        <f>IF(AND(Data!$N$30=1,Data!B239&lt;&gt;""),Data!B239,IF(AND(Data!$N$30=2,Data!C239&lt;&gt;""),Data!C239,IF(AND(Data!$N$30=3,Data!D239&lt;&gt;""),Data!D239,IF(AND(Data!$N$30=4,Data!E239&lt;&gt;""),Data!E239,IF(AND(Data!$N$30=5,Data!F239&lt;&gt;""),Data!F239,IF(AND(Data!$N$30=6,Data!G239&lt;&gt;""),Data!G239,IF(AND(Data!$N$30=7,Data!H239&lt;&gt;""),Data!H239,IF(AND(Data!$N$30=8,Data!I239&lt;&gt;""),Data!I239,IF(AND(Data!$N$30=9,Data!J239&lt;&gt;""),Data!J239,IF(AND(Data!$N$30=10,Data!K239&lt;&gt;""),Data!K239,""))))))))))</f>
        <v/>
      </c>
      <c r="C240" s="161" t="str">
        <f>IF(AND(Data!$N$37=1,Data!B239&lt;&gt;""),Data!B239,IF(AND(Data!$N$37=2,Data!C239&lt;&gt;""),Data!C239,IF(AND(Data!$N$37=3,Data!D239&lt;&gt;""),Data!D239,IF(AND(Data!$N$37=4,Data!E239&lt;&gt;""),Data!E239,IF(AND(Data!$N$37=5,Data!F239&lt;&gt;""),Data!F239,IF(AND(Data!$N$37=6,Data!G239&lt;&gt;""),Data!G239,IF(AND(Data!$N$37=7,Data!H239&lt;&gt;""),Data!H239,IF(AND(Data!$N$37=8,Data!I239&lt;&gt;""),Data!I239,IF(AND(Data!$N$37=9,Data!J239&lt;&gt;""),Data!J239,IF(AND(Data!$N$37=10,Data!K239&lt;&gt;""),Data!K239,""))))))))))</f>
        <v/>
      </c>
      <c r="D240" s="165"/>
    </row>
    <row r="241" spans="2:4" x14ac:dyDescent="0.15">
      <c r="B241" s="162" t="str">
        <f>IF(AND(Data!$N$30=1,Data!B240&lt;&gt;""),Data!B240,IF(AND(Data!$N$30=2,Data!C240&lt;&gt;""),Data!C240,IF(AND(Data!$N$30=3,Data!D240&lt;&gt;""),Data!D240,IF(AND(Data!$N$30=4,Data!E240&lt;&gt;""),Data!E240,IF(AND(Data!$N$30=5,Data!F240&lt;&gt;""),Data!F240,IF(AND(Data!$N$30=6,Data!G240&lt;&gt;""),Data!G240,IF(AND(Data!$N$30=7,Data!H240&lt;&gt;""),Data!H240,IF(AND(Data!$N$30=8,Data!I240&lt;&gt;""),Data!I240,IF(AND(Data!$N$30=9,Data!J240&lt;&gt;""),Data!J240,IF(AND(Data!$N$30=10,Data!K240&lt;&gt;""),Data!K240,""))))))))))</f>
        <v/>
      </c>
      <c r="C241" s="161" t="str">
        <f>IF(AND(Data!$N$37=1,Data!B240&lt;&gt;""),Data!B240,IF(AND(Data!$N$37=2,Data!C240&lt;&gt;""),Data!C240,IF(AND(Data!$N$37=3,Data!D240&lt;&gt;""),Data!D240,IF(AND(Data!$N$37=4,Data!E240&lt;&gt;""),Data!E240,IF(AND(Data!$N$37=5,Data!F240&lt;&gt;""),Data!F240,IF(AND(Data!$N$37=6,Data!G240&lt;&gt;""),Data!G240,IF(AND(Data!$N$37=7,Data!H240&lt;&gt;""),Data!H240,IF(AND(Data!$N$37=8,Data!I240&lt;&gt;""),Data!I240,IF(AND(Data!$N$37=9,Data!J240&lt;&gt;""),Data!J240,IF(AND(Data!$N$37=10,Data!K240&lt;&gt;""),Data!K240,""))))))))))</f>
        <v/>
      </c>
      <c r="D241" s="165"/>
    </row>
    <row r="242" spans="2:4" x14ac:dyDescent="0.15">
      <c r="B242" s="162" t="str">
        <f>IF(AND(Data!$N$30=1,Data!B241&lt;&gt;""),Data!B241,IF(AND(Data!$N$30=2,Data!C241&lt;&gt;""),Data!C241,IF(AND(Data!$N$30=3,Data!D241&lt;&gt;""),Data!D241,IF(AND(Data!$N$30=4,Data!E241&lt;&gt;""),Data!E241,IF(AND(Data!$N$30=5,Data!F241&lt;&gt;""),Data!F241,IF(AND(Data!$N$30=6,Data!G241&lt;&gt;""),Data!G241,IF(AND(Data!$N$30=7,Data!H241&lt;&gt;""),Data!H241,IF(AND(Data!$N$30=8,Data!I241&lt;&gt;""),Data!I241,IF(AND(Data!$N$30=9,Data!J241&lt;&gt;""),Data!J241,IF(AND(Data!$N$30=10,Data!K241&lt;&gt;""),Data!K241,""))))))))))</f>
        <v/>
      </c>
      <c r="C242" s="161" t="str">
        <f>IF(AND(Data!$N$37=1,Data!B241&lt;&gt;""),Data!B241,IF(AND(Data!$N$37=2,Data!C241&lt;&gt;""),Data!C241,IF(AND(Data!$N$37=3,Data!D241&lt;&gt;""),Data!D241,IF(AND(Data!$N$37=4,Data!E241&lt;&gt;""),Data!E241,IF(AND(Data!$N$37=5,Data!F241&lt;&gt;""),Data!F241,IF(AND(Data!$N$37=6,Data!G241&lt;&gt;""),Data!G241,IF(AND(Data!$N$37=7,Data!H241&lt;&gt;""),Data!H241,IF(AND(Data!$N$37=8,Data!I241&lt;&gt;""),Data!I241,IF(AND(Data!$N$37=9,Data!J241&lt;&gt;""),Data!J241,IF(AND(Data!$N$37=10,Data!K241&lt;&gt;""),Data!K241,""))))))))))</f>
        <v/>
      </c>
      <c r="D242" s="165"/>
    </row>
    <row r="243" spans="2:4" x14ac:dyDescent="0.15">
      <c r="B243" s="162" t="str">
        <f>IF(AND(Data!$N$30=1,Data!B242&lt;&gt;""),Data!B242,IF(AND(Data!$N$30=2,Data!C242&lt;&gt;""),Data!C242,IF(AND(Data!$N$30=3,Data!D242&lt;&gt;""),Data!D242,IF(AND(Data!$N$30=4,Data!E242&lt;&gt;""),Data!E242,IF(AND(Data!$N$30=5,Data!F242&lt;&gt;""),Data!F242,IF(AND(Data!$N$30=6,Data!G242&lt;&gt;""),Data!G242,IF(AND(Data!$N$30=7,Data!H242&lt;&gt;""),Data!H242,IF(AND(Data!$N$30=8,Data!I242&lt;&gt;""),Data!I242,IF(AND(Data!$N$30=9,Data!J242&lt;&gt;""),Data!J242,IF(AND(Data!$N$30=10,Data!K242&lt;&gt;""),Data!K242,""))))))))))</f>
        <v/>
      </c>
      <c r="C243" s="161" t="str">
        <f>IF(AND(Data!$N$37=1,Data!B242&lt;&gt;""),Data!B242,IF(AND(Data!$N$37=2,Data!C242&lt;&gt;""),Data!C242,IF(AND(Data!$N$37=3,Data!D242&lt;&gt;""),Data!D242,IF(AND(Data!$N$37=4,Data!E242&lt;&gt;""),Data!E242,IF(AND(Data!$N$37=5,Data!F242&lt;&gt;""),Data!F242,IF(AND(Data!$N$37=6,Data!G242&lt;&gt;""),Data!G242,IF(AND(Data!$N$37=7,Data!H242&lt;&gt;""),Data!H242,IF(AND(Data!$N$37=8,Data!I242&lt;&gt;""),Data!I242,IF(AND(Data!$N$37=9,Data!J242&lt;&gt;""),Data!J242,IF(AND(Data!$N$37=10,Data!K242&lt;&gt;""),Data!K242,""))))))))))</f>
        <v/>
      </c>
      <c r="D243" s="165"/>
    </row>
    <row r="244" spans="2:4" x14ac:dyDescent="0.15">
      <c r="B244" s="162" t="str">
        <f>IF(AND(Data!$N$30=1,Data!B243&lt;&gt;""),Data!B243,IF(AND(Data!$N$30=2,Data!C243&lt;&gt;""),Data!C243,IF(AND(Data!$N$30=3,Data!D243&lt;&gt;""),Data!D243,IF(AND(Data!$N$30=4,Data!E243&lt;&gt;""),Data!E243,IF(AND(Data!$N$30=5,Data!F243&lt;&gt;""),Data!F243,IF(AND(Data!$N$30=6,Data!G243&lt;&gt;""),Data!G243,IF(AND(Data!$N$30=7,Data!H243&lt;&gt;""),Data!H243,IF(AND(Data!$N$30=8,Data!I243&lt;&gt;""),Data!I243,IF(AND(Data!$N$30=9,Data!J243&lt;&gt;""),Data!J243,IF(AND(Data!$N$30=10,Data!K243&lt;&gt;""),Data!K243,""))))))))))</f>
        <v/>
      </c>
      <c r="C244" s="161" t="str">
        <f>IF(AND(Data!$N$37=1,Data!B243&lt;&gt;""),Data!B243,IF(AND(Data!$N$37=2,Data!C243&lt;&gt;""),Data!C243,IF(AND(Data!$N$37=3,Data!D243&lt;&gt;""),Data!D243,IF(AND(Data!$N$37=4,Data!E243&lt;&gt;""),Data!E243,IF(AND(Data!$N$37=5,Data!F243&lt;&gt;""),Data!F243,IF(AND(Data!$N$37=6,Data!G243&lt;&gt;""),Data!G243,IF(AND(Data!$N$37=7,Data!H243&lt;&gt;""),Data!H243,IF(AND(Data!$N$37=8,Data!I243&lt;&gt;""),Data!I243,IF(AND(Data!$N$37=9,Data!J243&lt;&gt;""),Data!J243,IF(AND(Data!$N$37=10,Data!K243&lt;&gt;""),Data!K243,""))))))))))</f>
        <v/>
      </c>
      <c r="D244" s="165"/>
    </row>
    <row r="245" spans="2:4" x14ac:dyDescent="0.15">
      <c r="B245" s="162" t="str">
        <f>IF(AND(Data!$N$30=1,Data!B244&lt;&gt;""),Data!B244,IF(AND(Data!$N$30=2,Data!C244&lt;&gt;""),Data!C244,IF(AND(Data!$N$30=3,Data!D244&lt;&gt;""),Data!D244,IF(AND(Data!$N$30=4,Data!E244&lt;&gt;""),Data!E244,IF(AND(Data!$N$30=5,Data!F244&lt;&gt;""),Data!F244,IF(AND(Data!$N$30=6,Data!G244&lt;&gt;""),Data!G244,IF(AND(Data!$N$30=7,Data!H244&lt;&gt;""),Data!H244,IF(AND(Data!$N$30=8,Data!I244&lt;&gt;""),Data!I244,IF(AND(Data!$N$30=9,Data!J244&lt;&gt;""),Data!J244,IF(AND(Data!$N$30=10,Data!K244&lt;&gt;""),Data!K244,""))))))))))</f>
        <v/>
      </c>
      <c r="C245" s="161" t="str">
        <f>IF(AND(Data!$N$37=1,Data!B244&lt;&gt;""),Data!B244,IF(AND(Data!$N$37=2,Data!C244&lt;&gt;""),Data!C244,IF(AND(Data!$N$37=3,Data!D244&lt;&gt;""),Data!D244,IF(AND(Data!$N$37=4,Data!E244&lt;&gt;""),Data!E244,IF(AND(Data!$N$37=5,Data!F244&lt;&gt;""),Data!F244,IF(AND(Data!$N$37=6,Data!G244&lt;&gt;""),Data!G244,IF(AND(Data!$N$37=7,Data!H244&lt;&gt;""),Data!H244,IF(AND(Data!$N$37=8,Data!I244&lt;&gt;""),Data!I244,IF(AND(Data!$N$37=9,Data!J244&lt;&gt;""),Data!J244,IF(AND(Data!$N$37=10,Data!K244&lt;&gt;""),Data!K244,""))))))))))</f>
        <v/>
      </c>
      <c r="D245" s="165"/>
    </row>
    <row r="246" spans="2:4" x14ac:dyDescent="0.15">
      <c r="B246" s="162" t="str">
        <f>IF(AND(Data!$N$30=1,Data!B245&lt;&gt;""),Data!B245,IF(AND(Data!$N$30=2,Data!C245&lt;&gt;""),Data!C245,IF(AND(Data!$N$30=3,Data!D245&lt;&gt;""),Data!D245,IF(AND(Data!$N$30=4,Data!E245&lt;&gt;""),Data!E245,IF(AND(Data!$N$30=5,Data!F245&lt;&gt;""),Data!F245,IF(AND(Data!$N$30=6,Data!G245&lt;&gt;""),Data!G245,IF(AND(Data!$N$30=7,Data!H245&lt;&gt;""),Data!H245,IF(AND(Data!$N$30=8,Data!I245&lt;&gt;""),Data!I245,IF(AND(Data!$N$30=9,Data!J245&lt;&gt;""),Data!J245,IF(AND(Data!$N$30=10,Data!K245&lt;&gt;""),Data!K245,""))))))))))</f>
        <v/>
      </c>
      <c r="C246" s="161" t="str">
        <f>IF(AND(Data!$N$37=1,Data!B245&lt;&gt;""),Data!B245,IF(AND(Data!$N$37=2,Data!C245&lt;&gt;""),Data!C245,IF(AND(Data!$N$37=3,Data!D245&lt;&gt;""),Data!D245,IF(AND(Data!$N$37=4,Data!E245&lt;&gt;""),Data!E245,IF(AND(Data!$N$37=5,Data!F245&lt;&gt;""),Data!F245,IF(AND(Data!$N$37=6,Data!G245&lt;&gt;""),Data!G245,IF(AND(Data!$N$37=7,Data!H245&lt;&gt;""),Data!H245,IF(AND(Data!$N$37=8,Data!I245&lt;&gt;""),Data!I245,IF(AND(Data!$N$37=9,Data!J245&lt;&gt;""),Data!J245,IF(AND(Data!$N$37=10,Data!K245&lt;&gt;""),Data!K245,""))))))))))</f>
        <v/>
      </c>
      <c r="D246" s="165"/>
    </row>
    <row r="247" spans="2:4" x14ac:dyDescent="0.15">
      <c r="B247" s="162" t="str">
        <f>IF(AND(Data!$N$30=1,Data!B246&lt;&gt;""),Data!B246,IF(AND(Data!$N$30=2,Data!C246&lt;&gt;""),Data!C246,IF(AND(Data!$N$30=3,Data!D246&lt;&gt;""),Data!D246,IF(AND(Data!$N$30=4,Data!E246&lt;&gt;""),Data!E246,IF(AND(Data!$N$30=5,Data!F246&lt;&gt;""),Data!F246,IF(AND(Data!$N$30=6,Data!G246&lt;&gt;""),Data!G246,IF(AND(Data!$N$30=7,Data!H246&lt;&gt;""),Data!H246,IF(AND(Data!$N$30=8,Data!I246&lt;&gt;""),Data!I246,IF(AND(Data!$N$30=9,Data!J246&lt;&gt;""),Data!J246,IF(AND(Data!$N$30=10,Data!K246&lt;&gt;""),Data!K246,""))))))))))</f>
        <v/>
      </c>
      <c r="C247" s="161" t="str">
        <f>IF(AND(Data!$N$37=1,Data!B246&lt;&gt;""),Data!B246,IF(AND(Data!$N$37=2,Data!C246&lt;&gt;""),Data!C246,IF(AND(Data!$N$37=3,Data!D246&lt;&gt;""),Data!D246,IF(AND(Data!$N$37=4,Data!E246&lt;&gt;""),Data!E246,IF(AND(Data!$N$37=5,Data!F246&lt;&gt;""),Data!F246,IF(AND(Data!$N$37=6,Data!G246&lt;&gt;""),Data!G246,IF(AND(Data!$N$37=7,Data!H246&lt;&gt;""),Data!H246,IF(AND(Data!$N$37=8,Data!I246&lt;&gt;""),Data!I246,IF(AND(Data!$N$37=9,Data!J246&lt;&gt;""),Data!J246,IF(AND(Data!$N$37=10,Data!K246&lt;&gt;""),Data!K246,""))))))))))</f>
        <v/>
      </c>
      <c r="D247" s="165"/>
    </row>
    <row r="248" spans="2:4" x14ac:dyDescent="0.15">
      <c r="B248" s="162" t="str">
        <f>IF(AND(Data!$N$30=1,Data!B247&lt;&gt;""),Data!B247,IF(AND(Data!$N$30=2,Data!C247&lt;&gt;""),Data!C247,IF(AND(Data!$N$30=3,Data!D247&lt;&gt;""),Data!D247,IF(AND(Data!$N$30=4,Data!E247&lt;&gt;""),Data!E247,IF(AND(Data!$N$30=5,Data!F247&lt;&gt;""),Data!F247,IF(AND(Data!$N$30=6,Data!G247&lt;&gt;""),Data!G247,IF(AND(Data!$N$30=7,Data!H247&lt;&gt;""),Data!H247,IF(AND(Data!$N$30=8,Data!I247&lt;&gt;""),Data!I247,IF(AND(Data!$N$30=9,Data!J247&lt;&gt;""),Data!J247,IF(AND(Data!$N$30=10,Data!K247&lt;&gt;""),Data!K247,""))))))))))</f>
        <v/>
      </c>
      <c r="C248" s="161" t="str">
        <f>IF(AND(Data!$N$37=1,Data!B247&lt;&gt;""),Data!B247,IF(AND(Data!$N$37=2,Data!C247&lt;&gt;""),Data!C247,IF(AND(Data!$N$37=3,Data!D247&lt;&gt;""),Data!D247,IF(AND(Data!$N$37=4,Data!E247&lt;&gt;""),Data!E247,IF(AND(Data!$N$37=5,Data!F247&lt;&gt;""),Data!F247,IF(AND(Data!$N$37=6,Data!G247&lt;&gt;""),Data!G247,IF(AND(Data!$N$37=7,Data!H247&lt;&gt;""),Data!H247,IF(AND(Data!$N$37=8,Data!I247&lt;&gt;""),Data!I247,IF(AND(Data!$N$37=9,Data!J247&lt;&gt;""),Data!J247,IF(AND(Data!$N$37=10,Data!K247&lt;&gt;""),Data!K247,""))))))))))</f>
        <v/>
      </c>
      <c r="D248" s="165"/>
    </row>
    <row r="249" spans="2:4" x14ac:dyDescent="0.15">
      <c r="B249" s="162" t="str">
        <f>IF(AND(Data!$N$30=1,Data!B248&lt;&gt;""),Data!B248,IF(AND(Data!$N$30=2,Data!C248&lt;&gt;""),Data!C248,IF(AND(Data!$N$30=3,Data!D248&lt;&gt;""),Data!D248,IF(AND(Data!$N$30=4,Data!E248&lt;&gt;""),Data!E248,IF(AND(Data!$N$30=5,Data!F248&lt;&gt;""),Data!F248,IF(AND(Data!$N$30=6,Data!G248&lt;&gt;""),Data!G248,IF(AND(Data!$N$30=7,Data!H248&lt;&gt;""),Data!H248,IF(AND(Data!$N$30=8,Data!I248&lt;&gt;""),Data!I248,IF(AND(Data!$N$30=9,Data!J248&lt;&gt;""),Data!J248,IF(AND(Data!$N$30=10,Data!K248&lt;&gt;""),Data!K248,""))))))))))</f>
        <v/>
      </c>
      <c r="C249" s="161" t="str">
        <f>IF(AND(Data!$N$37=1,Data!B248&lt;&gt;""),Data!B248,IF(AND(Data!$N$37=2,Data!C248&lt;&gt;""),Data!C248,IF(AND(Data!$N$37=3,Data!D248&lt;&gt;""),Data!D248,IF(AND(Data!$N$37=4,Data!E248&lt;&gt;""),Data!E248,IF(AND(Data!$N$37=5,Data!F248&lt;&gt;""),Data!F248,IF(AND(Data!$N$37=6,Data!G248&lt;&gt;""),Data!G248,IF(AND(Data!$N$37=7,Data!H248&lt;&gt;""),Data!H248,IF(AND(Data!$N$37=8,Data!I248&lt;&gt;""),Data!I248,IF(AND(Data!$N$37=9,Data!J248&lt;&gt;""),Data!J248,IF(AND(Data!$N$37=10,Data!K248&lt;&gt;""),Data!K248,""))))))))))</f>
        <v/>
      </c>
      <c r="D249" s="165"/>
    </row>
    <row r="250" spans="2:4" x14ac:dyDescent="0.15">
      <c r="B250" s="162" t="str">
        <f>IF(AND(Data!$N$30=1,Data!B249&lt;&gt;""),Data!B249,IF(AND(Data!$N$30=2,Data!C249&lt;&gt;""),Data!C249,IF(AND(Data!$N$30=3,Data!D249&lt;&gt;""),Data!D249,IF(AND(Data!$N$30=4,Data!E249&lt;&gt;""),Data!E249,IF(AND(Data!$N$30=5,Data!F249&lt;&gt;""),Data!F249,IF(AND(Data!$N$30=6,Data!G249&lt;&gt;""),Data!G249,IF(AND(Data!$N$30=7,Data!H249&lt;&gt;""),Data!H249,IF(AND(Data!$N$30=8,Data!I249&lt;&gt;""),Data!I249,IF(AND(Data!$N$30=9,Data!J249&lt;&gt;""),Data!J249,IF(AND(Data!$N$30=10,Data!K249&lt;&gt;""),Data!K249,""))))))))))</f>
        <v/>
      </c>
      <c r="C250" s="161" t="str">
        <f>IF(AND(Data!$N$37=1,Data!B249&lt;&gt;""),Data!B249,IF(AND(Data!$N$37=2,Data!C249&lt;&gt;""),Data!C249,IF(AND(Data!$N$37=3,Data!D249&lt;&gt;""),Data!D249,IF(AND(Data!$N$37=4,Data!E249&lt;&gt;""),Data!E249,IF(AND(Data!$N$37=5,Data!F249&lt;&gt;""),Data!F249,IF(AND(Data!$N$37=6,Data!G249&lt;&gt;""),Data!G249,IF(AND(Data!$N$37=7,Data!H249&lt;&gt;""),Data!H249,IF(AND(Data!$N$37=8,Data!I249&lt;&gt;""),Data!I249,IF(AND(Data!$N$37=9,Data!J249&lt;&gt;""),Data!J249,IF(AND(Data!$N$37=10,Data!K249&lt;&gt;""),Data!K249,""))))))))))</f>
        <v/>
      </c>
      <c r="D250" s="165"/>
    </row>
    <row r="251" spans="2:4" x14ac:dyDescent="0.15">
      <c r="B251" s="162" t="str">
        <f>IF(AND(Data!$N$30=1,Data!B250&lt;&gt;""),Data!B250,IF(AND(Data!$N$30=2,Data!C250&lt;&gt;""),Data!C250,IF(AND(Data!$N$30=3,Data!D250&lt;&gt;""),Data!D250,IF(AND(Data!$N$30=4,Data!E250&lt;&gt;""),Data!E250,IF(AND(Data!$N$30=5,Data!F250&lt;&gt;""),Data!F250,IF(AND(Data!$N$30=6,Data!G250&lt;&gt;""),Data!G250,IF(AND(Data!$N$30=7,Data!H250&lt;&gt;""),Data!H250,IF(AND(Data!$N$30=8,Data!I250&lt;&gt;""),Data!I250,IF(AND(Data!$N$30=9,Data!J250&lt;&gt;""),Data!J250,IF(AND(Data!$N$30=10,Data!K250&lt;&gt;""),Data!K250,""))))))))))</f>
        <v/>
      </c>
      <c r="C251" s="161" t="str">
        <f>IF(AND(Data!$N$37=1,Data!B250&lt;&gt;""),Data!B250,IF(AND(Data!$N$37=2,Data!C250&lt;&gt;""),Data!C250,IF(AND(Data!$N$37=3,Data!D250&lt;&gt;""),Data!D250,IF(AND(Data!$N$37=4,Data!E250&lt;&gt;""),Data!E250,IF(AND(Data!$N$37=5,Data!F250&lt;&gt;""),Data!F250,IF(AND(Data!$N$37=6,Data!G250&lt;&gt;""),Data!G250,IF(AND(Data!$N$37=7,Data!H250&lt;&gt;""),Data!H250,IF(AND(Data!$N$37=8,Data!I250&lt;&gt;""),Data!I250,IF(AND(Data!$N$37=9,Data!J250&lt;&gt;""),Data!J250,IF(AND(Data!$N$37=10,Data!K250&lt;&gt;""),Data!K250,""))))))))))</f>
        <v/>
      </c>
      <c r="D251" s="165"/>
    </row>
    <row r="252" spans="2:4" x14ac:dyDescent="0.15">
      <c r="B252" s="162" t="str">
        <f>IF(AND(Data!$N$30=1,Data!B251&lt;&gt;""),Data!B251,IF(AND(Data!$N$30=2,Data!C251&lt;&gt;""),Data!C251,IF(AND(Data!$N$30=3,Data!D251&lt;&gt;""),Data!D251,IF(AND(Data!$N$30=4,Data!E251&lt;&gt;""),Data!E251,IF(AND(Data!$N$30=5,Data!F251&lt;&gt;""),Data!F251,IF(AND(Data!$N$30=6,Data!G251&lt;&gt;""),Data!G251,IF(AND(Data!$N$30=7,Data!H251&lt;&gt;""),Data!H251,IF(AND(Data!$N$30=8,Data!I251&lt;&gt;""),Data!I251,IF(AND(Data!$N$30=9,Data!J251&lt;&gt;""),Data!J251,IF(AND(Data!$N$30=10,Data!K251&lt;&gt;""),Data!K251,""))))))))))</f>
        <v/>
      </c>
      <c r="C252" s="161" t="str">
        <f>IF(AND(Data!$N$37=1,Data!B251&lt;&gt;""),Data!B251,IF(AND(Data!$N$37=2,Data!C251&lt;&gt;""),Data!C251,IF(AND(Data!$N$37=3,Data!D251&lt;&gt;""),Data!D251,IF(AND(Data!$N$37=4,Data!E251&lt;&gt;""),Data!E251,IF(AND(Data!$N$37=5,Data!F251&lt;&gt;""),Data!F251,IF(AND(Data!$N$37=6,Data!G251&lt;&gt;""),Data!G251,IF(AND(Data!$N$37=7,Data!H251&lt;&gt;""),Data!H251,IF(AND(Data!$N$37=8,Data!I251&lt;&gt;""),Data!I251,IF(AND(Data!$N$37=9,Data!J251&lt;&gt;""),Data!J251,IF(AND(Data!$N$37=10,Data!K251&lt;&gt;""),Data!K251,""))))))))))</f>
        <v/>
      </c>
      <c r="D252" s="165"/>
    </row>
    <row r="253" spans="2:4" x14ac:dyDescent="0.15">
      <c r="B253" s="162" t="str">
        <f>IF(AND(Data!$N$30=1,Data!B252&lt;&gt;""),Data!B252,IF(AND(Data!$N$30=2,Data!C252&lt;&gt;""),Data!C252,IF(AND(Data!$N$30=3,Data!D252&lt;&gt;""),Data!D252,IF(AND(Data!$N$30=4,Data!E252&lt;&gt;""),Data!E252,IF(AND(Data!$N$30=5,Data!F252&lt;&gt;""),Data!F252,IF(AND(Data!$N$30=6,Data!G252&lt;&gt;""),Data!G252,IF(AND(Data!$N$30=7,Data!H252&lt;&gt;""),Data!H252,IF(AND(Data!$N$30=8,Data!I252&lt;&gt;""),Data!I252,IF(AND(Data!$N$30=9,Data!J252&lt;&gt;""),Data!J252,IF(AND(Data!$N$30=10,Data!K252&lt;&gt;""),Data!K252,""))))))))))</f>
        <v/>
      </c>
      <c r="C253" s="161" t="str">
        <f>IF(AND(Data!$N$37=1,Data!B252&lt;&gt;""),Data!B252,IF(AND(Data!$N$37=2,Data!C252&lt;&gt;""),Data!C252,IF(AND(Data!$N$37=3,Data!D252&lt;&gt;""),Data!D252,IF(AND(Data!$N$37=4,Data!E252&lt;&gt;""),Data!E252,IF(AND(Data!$N$37=5,Data!F252&lt;&gt;""),Data!F252,IF(AND(Data!$N$37=6,Data!G252&lt;&gt;""),Data!G252,IF(AND(Data!$N$37=7,Data!H252&lt;&gt;""),Data!H252,IF(AND(Data!$N$37=8,Data!I252&lt;&gt;""),Data!I252,IF(AND(Data!$N$37=9,Data!J252&lt;&gt;""),Data!J252,IF(AND(Data!$N$37=10,Data!K252&lt;&gt;""),Data!K252,""))))))))))</f>
        <v/>
      </c>
      <c r="D253" s="165"/>
    </row>
    <row r="254" spans="2:4" x14ac:dyDescent="0.15">
      <c r="B254" s="162" t="str">
        <f>IF(AND(Data!$N$30=1,Data!B253&lt;&gt;""),Data!B253,IF(AND(Data!$N$30=2,Data!C253&lt;&gt;""),Data!C253,IF(AND(Data!$N$30=3,Data!D253&lt;&gt;""),Data!D253,IF(AND(Data!$N$30=4,Data!E253&lt;&gt;""),Data!E253,IF(AND(Data!$N$30=5,Data!F253&lt;&gt;""),Data!F253,IF(AND(Data!$N$30=6,Data!G253&lt;&gt;""),Data!G253,IF(AND(Data!$N$30=7,Data!H253&lt;&gt;""),Data!H253,IF(AND(Data!$N$30=8,Data!I253&lt;&gt;""),Data!I253,IF(AND(Data!$N$30=9,Data!J253&lt;&gt;""),Data!J253,IF(AND(Data!$N$30=10,Data!K253&lt;&gt;""),Data!K253,""))))))))))</f>
        <v/>
      </c>
      <c r="C254" s="161" t="str">
        <f>IF(AND(Data!$N$37=1,Data!B253&lt;&gt;""),Data!B253,IF(AND(Data!$N$37=2,Data!C253&lt;&gt;""),Data!C253,IF(AND(Data!$N$37=3,Data!D253&lt;&gt;""),Data!D253,IF(AND(Data!$N$37=4,Data!E253&lt;&gt;""),Data!E253,IF(AND(Data!$N$37=5,Data!F253&lt;&gt;""),Data!F253,IF(AND(Data!$N$37=6,Data!G253&lt;&gt;""),Data!G253,IF(AND(Data!$N$37=7,Data!H253&lt;&gt;""),Data!H253,IF(AND(Data!$N$37=8,Data!I253&lt;&gt;""),Data!I253,IF(AND(Data!$N$37=9,Data!J253&lt;&gt;""),Data!J253,IF(AND(Data!$N$37=10,Data!K253&lt;&gt;""),Data!K253,""))))))))))</f>
        <v/>
      </c>
      <c r="D254" s="165"/>
    </row>
    <row r="255" spans="2:4" x14ac:dyDescent="0.15">
      <c r="B255" s="162" t="str">
        <f>IF(AND(Data!$N$30=1,Data!B254&lt;&gt;""),Data!B254,IF(AND(Data!$N$30=2,Data!C254&lt;&gt;""),Data!C254,IF(AND(Data!$N$30=3,Data!D254&lt;&gt;""),Data!D254,IF(AND(Data!$N$30=4,Data!E254&lt;&gt;""),Data!E254,IF(AND(Data!$N$30=5,Data!F254&lt;&gt;""),Data!F254,IF(AND(Data!$N$30=6,Data!G254&lt;&gt;""),Data!G254,IF(AND(Data!$N$30=7,Data!H254&lt;&gt;""),Data!H254,IF(AND(Data!$N$30=8,Data!I254&lt;&gt;""),Data!I254,IF(AND(Data!$N$30=9,Data!J254&lt;&gt;""),Data!J254,IF(AND(Data!$N$30=10,Data!K254&lt;&gt;""),Data!K254,""))))))))))</f>
        <v/>
      </c>
      <c r="C255" s="161" t="str">
        <f>IF(AND(Data!$N$37=1,Data!B254&lt;&gt;""),Data!B254,IF(AND(Data!$N$37=2,Data!C254&lt;&gt;""),Data!C254,IF(AND(Data!$N$37=3,Data!D254&lt;&gt;""),Data!D254,IF(AND(Data!$N$37=4,Data!E254&lt;&gt;""),Data!E254,IF(AND(Data!$N$37=5,Data!F254&lt;&gt;""),Data!F254,IF(AND(Data!$N$37=6,Data!G254&lt;&gt;""),Data!G254,IF(AND(Data!$N$37=7,Data!H254&lt;&gt;""),Data!H254,IF(AND(Data!$N$37=8,Data!I254&lt;&gt;""),Data!I254,IF(AND(Data!$N$37=9,Data!J254&lt;&gt;""),Data!J254,IF(AND(Data!$N$37=10,Data!K254&lt;&gt;""),Data!K254,""))))))))))</f>
        <v/>
      </c>
      <c r="D255" s="165"/>
    </row>
    <row r="256" spans="2:4" x14ac:dyDescent="0.15">
      <c r="B256" s="162" t="str">
        <f>IF(AND(Data!$N$30=1,Data!B255&lt;&gt;""),Data!B255,IF(AND(Data!$N$30=2,Data!C255&lt;&gt;""),Data!C255,IF(AND(Data!$N$30=3,Data!D255&lt;&gt;""),Data!D255,IF(AND(Data!$N$30=4,Data!E255&lt;&gt;""),Data!E255,IF(AND(Data!$N$30=5,Data!F255&lt;&gt;""),Data!F255,IF(AND(Data!$N$30=6,Data!G255&lt;&gt;""),Data!G255,IF(AND(Data!$N$30=7,Data!H255&lt;&gt;""),Data!H255,IF(AND(Data!$N$30=8,Data!I255&lt;&gt;""),Data!I255,IF(AND(Data!$N$30=9,Data!J255&lt;&gt;""),Data!J255,IF(AND(Data!$N$30=10,Data!K255&lt;&gt;""),Data!K255,""))))))))))</f>
        <v/>
      </c>
      <c r="C256" s="161" t="str">
        <f>IF(AND(Data!$N$37=1,Data!B255&lt;&gt;""),Data!B255,IF(AND(Data!$N$37=2,Data!C255&lt;&gt;""),Data!C255,IF(AND(Data!$N$37=3,Data!D255&lt;&gt;""),Data!D255,IF(AND(Data!$N$37=4,Data!E255&lt;&gt;""),Data!E255,IF(AND(Data!$N$37=5,Data!F255&lt;&gt;""),Data!F255,IF(AND(Data!$N$37=6,Data!G255&lt;&gt;""),Data!G255,IF(AND(Data!$N$37=7,Data!H255&lt;&gt;""),Data!H255,IF(AND(Data!$N$37=8,Data!I255&lt;&gt;""),Data!I255,IF(AND(Data!$N$37=9,Data!J255&lt;&gt;""),Data!J255,IF(AND(Data!$N$37=10,Data!K255&lt;&gt;""),Data!K255,""))))))))))</f>
        <v/>
      </c>
      <c r="D256" s="165"/>
    </row>
    <row r="257" spans="2:4" x14ac:dyDescent="0.15">
      <c r="B257" s="162" t="str">
        <f>IF(AND(Data!$N$30=1,Data!B256&lt;&gt;""),Data!B256,IF(AND(Data!$N$30=2,Data!C256&lt;&gt;""),Data!C256,IF(AND(Data!$N$30=3,Data!D256&lt;&gt;""),Data!D256,IF(AND(Data!$N$30=4,Data!E256&lt;&gt;""),Data!E256,IF(AND(Data!$N$30=5,Data!F256&lt;&gt;""),Data!F256,IF(AND(Data!$N$30=6,Data!G256&lt;&gt;""),Data!G256,IF(AND(Data!$N$30=7,Data!H256&lt;&gt;""),Data!H256,IF(AND(Data!$N$30=8,Data!I256&lt;&gt;""),Data!I256,IF(AND(Data!$N$30=9,Data!J256&lt;&gt;""),Data!J256,IF(AND(Data!$N$30=10,Data!K256&lt;&gt;""),Data!K256,""))))))))))</f>
        <v/>
      </c>
      <c r="C257" s="161" t="str">
        <f>IF(AND(Data!$N$37=1,Data!B256&lt;&gt;""),Data!B256,IF(AND(Data!$N$37=2,Data!C256&lt;&gt;""),Data!C256,IF(AND(Data!$N$37=3,Data!D256&lt;&gt;""),Data!D256,IF(AND(Data!$N$37=4,Data!E256&lt;&gt;""),Data!E256,IF(AND(Data!$N$37=5,Data!F256&lt;&gt;""),Data!F256,IF(AND(Data!$N$37=6,Data!G256&lt;&gt;""),Data!G256,IF(AND(Data!$N$37=7,Data!H256&lt;&gt;""),Data!H256,IF(AND(Data!$N$37=8,Data!I256&lt;&gt;""),Data!I256,IF(AND(Data!$N$37=9,Data!J256&lt;&gt;""),Data!J256,IF(AND(Data!$N$37=10,Data!K256&lt;&gt;""),Data!K256,""))))))))))</f>
        <v/>
      </c>
      <c r="D257" s="165"/>
    </row>
    <row r="258" spans="2:4" x14ac:dyDescent="0.15">
      <c r="B258" s="162" t="str">
        <f>IF(AND(Data!$N$30=1,Data!B257&lt;&gt;""),Data!B257,IF(AND(Data!$N$30=2,Data!C257&lt;&gt;""),Data!C257,IF(AND(Data!$N$30=3,Data!D257&lt;&gt;""),Data!D257,IF(AND(Data!$N$30=4,Data!E257&lt;&gt;""),Data!E257,IF(AND(Data!$N$30=5,Data!F257&lt;&gt;""),Data!F257,IF(AND(Data!$N$30=6,Data!G257&lt;&gt;""),Data!G257,IF(AND(Data!$N$30=7,Data!H257&lt;&gt;""),Data!H257,IF(AND(Data!$N$30=8,Data!I257&lt;&gt;""),Data!I257,IF(AND(Data!$N$30=9,Data!J257&lt;&gt;""),Data!J257,IF(AND(Data!$N$30=10,Data!K257&lt;&gt;""),Data!K257,""))))))))))</f>
        <v/>
      </c>
      <c r="C258" s="161" t="str">
        <f>IF(AND(Data!$N$37=1,Data!B257&lt;&gt;""),Data!B257,IF(AND(Data!$N$37=2,Data!C257&lt;&gt;""),Data!C257,IF(AND(Data!$N$37=3,Data!D257&lt;&gt;""),Data!D257,IF(AND(Data!$N$37=4,Data!E257&lt;&gt;""),Data!E257,IF(AND(Data!$N$37=5,Data!F257&lt;&gt;""),Data!F257,IF(AND(Data!$N$37=6,Data!G257&lt;&gt;""),Data!G257,IF(AND(Data!$N$37=7,Data!H257&lt;&gt;""),Data!H257,IF(AND(Data!$N$37=8,Data!I257&lt;&gt;""),Data!I257,IF(AND(Data!$N$37=9,Data!J257&lt;&gt;""),Data!J257,IF(AND(Data!$N$37=10,Data!K257&lt;&gt;""),Data!K257,""))))))))))</f>
        <v/>
      </c>
      <c r="D258" s="165"/>
    </row>
    <row r="259" spans="2:4" x14ac:dyDescent="0.15">
      <c r="B259" s="162" t="str">
        <f>IF(AND(Data!$N$30=1,Data!B258&lt;&gt;""),Data!B258,IF(AND(Data!$N$30=2,Data!C258&lt;&gt;""),Data!C258,IF(AND(Data!$N$30=3,Data!D258&lt;&gt;""),Data!D258,IF(AND(Data!$N$30=4,Data!E258&lt;&gt;""),Data!E258,IF(AND(Data!$N$30=5,Data!F258&lt;&gt;""),Data!F258,IF(AND(Data!$N$30=6,Data!G258&lt;&gt;""),Data!G258,IF(AND(Data!$N$30=7,Data!H258&lt;&gt;""),Data!H258,IF(AND(Data!$N$30=8,Data!I258&lt;&gt;""),Data!I258,IF(AND(Data!$N$30=9,Data!J258&lt;&gt;""),Data!J258,IF(AND(Data!$N$30=10,Data!K258&lt;&gt;""),Data!K258,""))))))))))</f>
        <v/>
      </c>
      <c r="C259" s="161" t="str">
        <f>IF(AND(Data!$N$37=1,Data!B258&lt;&gt;""),Data!B258,IF(AND(Data!$N$37=2,Data!C258&lt;&gt;""),Data!C258,IF(AND(Data!$N$37=3,Data!D258&lt;&gt;""),Data!D258,IF(AND(Data!$N$37=4,Data!E258&lt;&gt;""),Data!E258,IF(AND(Data!$N$37=5,Data!F258&lt;&gt;""),Data!F258,IF(AND(Data!$N$37=6,Data!G258&lt;&gt;""),Data!G258,IF(AND(Data!$N$37=7,Data!H258&lt;&gt;""),Data!H258,IF(AND(Data!$N$37=8,Data!I258&lt;&gt;""),Data!I258,IF(AND(Data!$N$37=9,Data!J258&lt;&gt;""),Data!J258,IF(AND(Data!$N$37=10,Data!K258&lt;&gt;""),Data!K258,""))))))))))</f>
        <v/>
      </c>
      <c r="D259" s="165"/>
    </row>
    <row r="260" spans="2:4" x14ac:dyDescent="0.15">
      <c r="B260" s="162" t="str">
        <f>IF(AND(Data!$N$30=1,Data!B259&lt;&gt;""),Data!B259,IF(AND(Data!$N$30=2,Data!C259&lt;&gt;""),Data!C259,IF(AND(Data!$N$30=3,Data!D259&lt;&gt;""),Data!D259,IF(AND(Data!$N$30=4,Data!E259&lt;&gt;""),Data!E259,IF(AND(Data!$N$30=5,Data!F259&lt;&gt;""),Data!F259,IF(AND(Data!$N$30=6,Data!G259&lt;&gt;""),Data!G259,IF(AND(Data!$N$30=7,Data!H259&lt;&gt;""),Data!H259,IF(AND(Data!$N$30=8,Data!I259&lt;&gt;""),Data!I259,IF(AND(Data!$N$30=9,Data!J259&lt;&gt;""),Data!J259,IF(AND(Data!$N$30=10,Data!K259&lt;&gt;""),Data!K259,""))))))))))</f>
        <v/>
      </c>
      <c r="C260" s="161" t="str">
        <f>IF(AND(Data!$N$37=1,Data!B259&lt;&gt;""),Data!B259,IF(AND(Data!$N$37=2,Data!C259&lt;&gt;""),Data!C259,IF(AND(Data!$N$37=3,Data!D259&lt;&gt;""),Data!D259,IF(AND(Data!$N$37=4,Data!E259&lt;&gt;""),Data!E259,IF(AND(Data!$N$37=5,Data!F259&lt;&gt;""),Data!F259,IF(AND(Data!$N$37=6,Data!G259&lt;&gt;""),Data!G259,IF(AND(Data!$N$37=7,Data!H259&lt;&gt;""),Data!H259,IF(AND(Data!$N$37=8,Data!I259&lt;&gt;""),Data!I259,IF(AND(Data!$N$37=9,Data!J259&lt;&gt;""),Data!J259,IF(AND(Data!$N$37=10,Data!K259&lt;&gt;""),Data!K259,""))))))))))</f>
        <v/>
      </c>
      <c r="D260" s="165"/>
    </row>
    <row r="261" spans="2:4" x14ac:dyDescent="0.15">
      <c r="B261" s="162" t="str">
        <f>IF(AND(Data!$N$30=1,Data!B260&lt;&gt;""),Data!B260,IF(AND(Data!$N$30=2,Data!C260&lt;&gt;""),Data!C260,IF(AND(Data!$N$30=3,Data!D260&lt;&gt;""),Data!D260,IF(AND(Data!$N$30=4,Data!E260&lt;&gt;""),Data!E260,IF(AND(Data!$N$30=5,Data!F260&lt;&gt;""),Data!F260,IF(AND(Data!$N$30=6,Data!G260&lt;&gt;""),Data!G260,IF(AND(Data!$N$30=7,Data!H260&lt;&gt;""),Data!H260,IF(AND(Data!$N$30=8,Data!I260&lt;&gt;""),Data!I260,IF(AND(Data!$N$30=9,Data!J260&lt;&gt;""),Data!J260,IF(AND(Data!$N$30=10,Data!K260&lt;&gt;""),Data!K260,""))))))))))</f>
        <v/>
      </c>
      <c r="C261" s="161" t="str">
        <f>IF(AND(Data!$N$37=1,Data!B260&lt;&gt;""),Data!B260,IF(AND(Data!$N$37=2,Data!C260&lt;&gt;""),Data!C260,IF(AND(Data!$N$37=3,Data!D260&lt;&gt;""),Data!D260,IF(AND(Data!$N$37=4,Data!E260&lt;&gt;""),Data!E260,IF(AND(Data!$N$37=5,Data!F260&lt;&gt;""),Data!F260,IF(AND(Data!$N$37=6,Data!G260&lt;&gt;""),Data!G260,IF(AND(Data!$N$37=7,Data!H260&lt;&gt;""),Data!H260,IF(AND(Data!$N$37=8,Data!I260&lt;&gt;""),Data!I260,IF(AND(Data!$N$37=9,Data!J260&lt;&gt;""),Data!J260,IF(AND(Data!$N$37=10,Data!K260&lt;&gt;""),Data!K260,""))))))))))</f>
        <v/>
      </c>
      <c r="D261" s="165"/>
    </row>
    <row r="262" spans="2:4" x14ac:dyDescent="0.15">
      <c r="B262" s="162" t="str">
        <f>IF(AND(Data!$N$30=1,Data!B261&lt;&gt;""),Data!B261,IF(AND(Data!$N$30=2,Data!C261&lt;&gt;""),Data!C261,IF(AND(Data!$N$30=3,Data!D261&lt;&gt;""),Data!D261,IF(AND(Data!$N$30=4,Data!E261&lt;&gt;""),Data!E261,IF(AND(Data!$N$30=5,Data!F261&lt;&gt;""),Data!F261,IF(AND(Data!$N$30=6,Data!G261&lt;&gt;""),Data!G261,IF(AND(Data!$N$30=7,Data!H261&lt;&gt;""),Data!H261,IF(AND(Data!$N$30=8,Data!I261&lt;&gt;""),Data!I261,IF(AND(Data!$N$30=9,Data!J261&lt;&gt;""),Data!J261,IF(AND(Data!$N$30=10,Data!K261&lt;&gt;""),Data!K261,""))))))))))</f>
        <v/>
      </c>
      <c r="C262" s="161" t="str">
        <f>IF(AND(Data!$N$37=1,Data!B261&lt;&gt;""),Data!B261,IF(AND(Data!$N$37=2,Data!C261&lt;&gt;""),Data!C261,IF(AND(Data!$N$37=3,Data!D261&lt;&gt;""),Data!D261,IF(AND(Data!$N$37=4,Data!E261&lt;&gt;""),Data!E261,IF(AND(Data!$N$37=5,Data!F261&lt;&gt;""),Data!F261,IF(AND(Data!$N$37=6,Data!G261&lt;&gt;""),Data!G261,IF(AND(Data!$N$37=7,Data!H261&lt;&gt;""),Data!H261,IF(AND(Data!$N$37=8,Data!I261&lt;&gt;""),Data!I261,IF(AND(Data!$N$37=9,Data!J261&lt;&gt;""),Data!J261,IF(AND(Data!$N$37=10,Data!K261&lt;&gt;""),Data!K261,""))))))))))</f>
        <v/>
      </c>
      <c r="D262" s="165"/>
    </row>
    <row r="263" spans="2:4" x14ac:dyDescent="0.15">
      <c r="B263" s="162" t="str">
        <f>IF(AND(Data!$N$30=1,Data!B262&lt;&gt;""),Data!B262,IF(AND(Data!$N$30=2,Data!C262&lt;&gt;""),Data!C262,IF(AND(Data!$N$30=3,Data!D262&lt;&gt;""),Data!D262,IF(AND(Data!$N$30=4,Data!E262&lt;&gt;""),Data!E262,IF(AND(Data!$N$30=5,Data!F262&lt;&gt;""),Data!F262,IF(AND(Data!$N$30=6,Data!G262&lt;&gt;""),Data!G262,IF(AND(Data!$N$30=7,Data!H262&lt;&gt;""),Data!H262,IF(AND(Data!$N$30=8,Data!I262&lt;&gt;""),Data!I262,IF(AND(Data!$N$30=9,Data!J262&lt;&gt;""),Data!J262,IF(AND(Data!$N$30=10,Data!K262&lt;&gt;""),Data!K262,""))))))))))</f>
        <v/>
      </c>
      <c r="C263" s="161" t="str">
        <f>IF(AND(Data!$N$37=1,Data!B262&lt;&gt;""),Data!B262,IF(AND(Data!$N$37=2,Data!C262&lt;&gt;""),Data!C262,IF(AND(Data!$N$37=3,Data!D262&lt;&gt;""),Data!D262,IF(AND(Data!$N$37=4,Data!E262&lt;&gt;""),Data!E262,IF(AND(Data!$N$37=5,Data!F262&lt;&gt;""),Data!F262,IF(AND(Data!$N$37=6,Data!G262&lt;&gt;""),Data!G262,IF(AND(Data!$N$37=7,Data!H262&lt;&gt;""),Data!H262,IF(AND(Data!$N$37=8,Data!I262&lt;&gt;""),Data!I262,IF(AND(Data!$N$37=9,Data!J262&lt;&gt;""),Data!J262,IF(AND(Data!$N$37=10,Data!K262&lt;&gt;""),Data!K262,""))))))))))</f>
        <v/>
      </c>
      <c r="D263" s="165"/>
    </row>
    <row r="264" spans="2:4" x14ac:dyDescent="0.15">
      <c r="B264" s="162" t="str">
        <f>IF(AND(Data!$N$30=1,Data!B263&lt;&gt;""),Data!B263,IF(AND(Data!$N$30=2,Data!C263&lt;&gt;""),Data!C263,IF(AND(Data!$N$30=3,Data!D263&lt;&gt;""),Data!D263,IF(AND(Data!$N$30=4,Data!E263&lt;&gt;""),Data!E263,IF(AND(Data!$N$30=5,Data!F263&lt;&gt;""),Data!F263,IF(AND(Data!$N$30=6,Data!G263&lt;&gt;""),Data!G263,IF(AND(Data!$N$30=7,Data!H263&lt;&gt;""),Data!H263,IF(AND(Data!$N$30=8,Data!I263&lt;&gt;""),Data!I263,IF(AND(Data!$N$30=9,Data!J263&lt;&gt;""),Data!J263,IF(AND(Data!$N$30=10,Data!K263&lt;&gt;""),Data!K263,""))))))))))</f>
        <v/>
      </c>
      <c r="C264" s="161" t="str">
        <f>IF(AND(Data!$N$37=1,Data!B263&lt;&gt;""),Data!B263,IF(AND(Data!$N$37=2,Data!C263&lt;&gt;""),Data!C263,IF(AND(Data!$N$37=3,Data!D263&lt;&gt;""),Data!D263,IF(AND(Data!$N$37=4,Data!E263&lt;&gt;""),Data!E263,IF(AND(Data!$N$37=5,Data!F263&lt;&gt;""),Data!F263,IF(AND(Data!$N$37=6,Data!G263&lt;&gt;""),Data!G263,IF(AND(Data!$N$37=7,Data!H263&lt;&gt;""),Data!H263,IF(AND(Data!$N$37=8,Data!I263&lt;&gt;""),Data!I263,IF(AND(Data!$N$37=9,Data!J263&lt;&gt;""),Data!J263,IF(AND(Data!$N$37=10,Data!K263&lt;&gt;""),Data!K263,""))))))))))</f>
        <v/>
      </c>
      <c r="D264" s="165"/>
    </row>
    <row r="265" spans="2:4" x14ac:dyDescent="0.15">
      <c r="B265" s="162" t="str">
        <f>IF(AND(Data!$N$30=1,Data!B264&lt;&gt;""),Data!B264,IF(AND(Data!$N$30=2,Data!C264&lt;&gt;""),Data!C264,IF(AND(Data!$N$30=3,Data!D264&lt;&gt;""),Data!D264,IF(AND(Data!$N$30=4,Data!E264&lt;&gt;""),Data!E264,IF(AND(Data!$N$30=5,Data!F264&lt;&gt;""),Data!F264,IF(AND(Data!$N$30=6,Data!G264&lt;&gt;""),Data!G264,IF(AND(Data!$N$30=7,Data!H264&lt;&gt;""),Data!H264,IF(AND(Data!$N$30=8,Data!I264&lt;&gt;""),Data!I264,IF(AND(Data!$N$30=9,Data!J264&lt;&gt;""),Data!J264,IF(AND(Data!$N$30=10,Data!K264&lt;&gt;""),Data!K264,""))))))))))</f>
        <v/>
      </c>
      <c r="C265" s="161" t="str">
        <f>IF(AND(Data!$N$37=1,Data!B264&lt;&gt;""),Data!B264,IF(AND(Data!$N$37=2,Data!C264&lt;&gt;""),Data!C264,IF(AND(Data!$N$37=3,Data!D264&lt;&gt;""),Data!D264,IF(AND(Data!$N$37=4,Data!E264&lt;&gt;""),Data!E264,IF(AND(Data!$N$37=5,Data!F264&lt;&gt;""),Data!F264,IF(AND(Data!$N$37=6,Data!G264&lt;&gt;""),Data!G264,IF(AND(Data!$N$37=7,Data!H264&lt;&gt;""),Data!H264,IF(AND(Data!$N$37=8,Data!I264&lt;&gt;""),Data!I264,IF(AND(Data!$N$37=9,Data!J264&lt;&gt;""),Data!J264,IF(AND(Data!$N$37=10,Data!K264&lt;&gt;""),Data!K264,""))))))))))</f>
        <v/>
      </c>
      <c r="D265" s="165"/>
    </row>
    <row r="266" spans="2:4" x14ac:dyDescent="0.15">
      <c r="B266" s="162" t="str">
        <f>IF(AND(Data!$N$30=1,Data!B265&lt;&gt;""),Data!B265,IF(AND(Data!$N$30=2,Data!C265&lt;&gt;""),Data!C265,IF(AND(Data!$N$30=3,Data!D265&lt;&gt;""),Data!D265,IF(AND(Data!$N$30=4,Data!E265&lt;&gt;""),Data!E265,IF(AND(Data!$N$30=5,Data!F265&lt;&gt;""),Data!F265,IF(AND(Data!$N$30=6,Data!G265&lt;&gt;""),Data!G265,IF(AND(Data!$N$30=7,Data!H265&lt;&gt;""),Data!H265,IF(AND(Data!$N$30=8,Data!I265&lt;&gt;""),Data!I265,IF(AND(Data!$N$30=9,Data!J265&lt;&gt;""),Data!J265,IF(AND(Data!$N$30=10,Data!K265&lt;&gt;""),Data!K265,""))))))))))</f>
        <v/>
      </c>
      <c r="C266" s="161" t="str">
        <f>IF(AND(Data!$N$37=1,Data!B265&lt;&gt;""),Data!B265,IF(AND(Data!$N$37=2,Data!C265&lt;&gt;""),Data!C265,IF(AND(Data!$N$37=3,Data!D265&lt;&gt;""),Data!D265,IF(AND(Data!$N$37=4,Data!E265&lt;&gt;""),Data!E265,IF(AND(Data!$N$37=5,Data!F265&lt;&gt;""),Data!F265,IF(AND(Data!$N$37=6,Data!G265&lt;&gt;""),Data!G265,IF(AND(Data!$N$37=7,Data!H265&lt;&gt;""),Data!H265,IF(AND(Data!$N$37=8,Data!I265&lt;&gt;""),Data!I265,IF(AND(Data!$N$37=9,Data!J265&lt;&gt;""),Data!J265,IF(AND(Data!$N$37=10,Data!K265&lt;&gt;""),Data!K265,""))))))))))</f>
        <v/>
      </c>
      <c r="D266" s="165"/>
    </row>
    <row r="267" spans="2:4" x14ac:dyDescent="0.15">
      <c r="B267" s="162" t="str">
        <f>IF(AND(Data!$N$30=1,Data!B266&lt;&gt;""),Data!B266,IF(AND(Data!$N$30=2,Data!C266&lt;&gt;""),Data!C266,IF(AND(Data!$N$30=3,Data!D266&lt;&gt;""),Data!D266,IF(AND(Data!$N$30=4,Data!E266&lt;&gt;""),Data!E266,IF(AND(Data!$N$30=5,Data!F266&lt;&gt;""),Data!F266,IF(AND(Data!$N$30=6,Data!G266&lt;&gt;""),Data!G266,IF(AND(Data!$N$30=7,Data!H266&lt;&gt;""),Data!H266,IF(AND(Data!$N$30=8,Data!I266&lt;&gt;""),Data!I266,IF(AND(Data!$N$30=9,Data!J266&lt;&gt;""),Data!J266,IF(AND(Data!$N$30=10,Data!K266&lt;&gt;""),Data!K266,""))))))))))</f>
        <v/>
      </c>
      <c r="C267" s="161" t="str">
        <f>IF(AND(Data!$N$37=1,Data!B266&lt;&gt;""),Data!B266,IF(AND(Data!$N$37=2,Data!C266&lt;&gt;""),Data!C266,IF(AND(Data!$N$37=3,Data!D266&lt;&gt;""),Data!D266,IF(AND(Data!$N$37=4,Data!E266&lt;&gt;""),Data!E266,IF(AND(Data!$N$37=5,Data!F266&lt;&gt;""),Data!F266,IF(AND(Data!$N$37=6,Data!G266&lt;&gt;""),Data!G266,IF(AND(Data!$N$37=7,Data!H266&lt;&gt;""),Data!H266,IF(AND(Data!$N$37=8,Data!I266&lt;&gt;""),Data!I266,IF(AND(Data!$N$37=9,Data!J266&lt;&gt;""),Data!J266,IF(AND(Data!$N$37=10,Data!K266&lt;&gt;""),Data!K266,""))))))))))</f>
        <v/>
      </c>
      <c r="D267" s="165"/>
    </row>
    <row r="268" spans="2:4" x14ac:dyDescent="0.15">
      <c r="B268" s="162" t="str">
        <f>IF(AND(Data!$N$30=1,Data!B267&lt;&gt;""),Data!B267,IF(AND(Data!$N$30=2,Data!C267&lt;&gt;""),Data!C267,IF(AND(Data!$N$30=3,Data!D267&lt;&gt;""),Data!D267,IF(AND(Data!$N$30=4,Data!E267&lt;&gt;""),Data!E267,IF(AND(Data!$N$30=5,Data!F267&lt;&gt;""),Data!F267,IF(AND(Data!$N$30=6,Data!G267&lt;&gt;""),Data!G267,IF(AND(Data!$N$30=7,Data!H267&lt;&gt;""),Data!H267,IF(AND(Data!$N$30=8,Data!I267&lt;&gt;""),Data!I267,IF(AND(Data!$N$30=9,Data!J267&lt;&gt;""),Data!J267,IF(AND(Data!$N$30=10,Data!K267&lt;&gt;""),Data!K267,""))))))))))</f>
        <v/>
      </c>
      <c r="C268" s="161" t="str">
        <f>IF(AND(Data!$N$37=1,Data!B267&lt;&gt;""),Data!B267,IF(AND(Data!$N$37=2,Data!C267&lt;&gt;""),Data!C267,IF(AND(Data!$N$37=3,Data!D267&lt;&gt;""),Data!D267,IF(AND(Data!$N$37=4,Data!E267&lt;&gt;""),Data!E267,IF(AND(Data!$N$37=5,Data!F267&lt;&gt;""),Data!F267,IF(AND(Data!$N$37=6,Data!G267&lt;&gt;""),Data!G267,IF(AND(Data!$N$37=7,Data!H267&lt;&gt;""),Data!H267,IF(AND(Data!$N$37=8,Data!I267&lt;&gt;""),Data!I267,IF(AND(Data!$N$37=9,Data!J267&lt;&gt;""),Data!J267,IF(AND(Data!$N$37=10,Data!K267&lt;&gt;""),Data!K267,""))))))))))</f>
        <v/>
      </c>
      <c r="D268" s="165"/>
    </row>
    <row r="269" spans="2:4" x14ac:dyDescent="0.15">
      <c r="B269" s="162" t="str">
        <f>IF(AND(Data!$N$30=1,Data!B268&lt;&gt;""),Data!B268,IF(AND(Data!$N$30=2,Data!C268&lt;&gt;""),Data!C268,IF(AND(Data!$N$30=3,Data!D268&lt;&gt;""),Data!D268,IF(AND(Data!$N$30=4,Data!E268&lt;&gt;""),Data!E268,IF(AND(Data!$N$30=5,Data!F268&lt;&gt;""),Data!F268,IF(AND(Data!$N$30=6,Data!G268&lt;&gt;""),Data!G268,IF(AND(Data!$N$30=7,Data!H268&lt;&gt;""),Data!H268,IF(AND(Data!$N$30=8,Data!I268&lt;&gt;""),Data!I268,IF(AND(Data!$N$30=9,Data!J268&lt;&gt;""),Data!J268,IF(AND(Data!$N$30=10,Data!K268&lt;&gt;""),Data!K268,""))))))))))</f>
        <v/>
      </c>
      <c r="C269" s="161" t="str">
        <f>IF(AND(Data!$N$37=1,Data!B268&lt;&gt;""),Data!B268,IF(AND(Data!$N$37=2,Data!C268&lt;&gt;""),Data!C268,IF(AND(Data!$N$37=3,Data!D268&lt;&gt;""),Data!D268,IF(AND(Data!$N$37=4,Data!E268&lt;&gt;""),Data!E268,IF(AND(Data!$N$37=5,Data!F268&lt;&gt;""),Data!F268,IF(AND(Data!$N$37=6,Data!G268&lt;&gt;""),Data!G268,IF(AND(Data!$N$37=7,Data!H268&lt;&gt;""),Data!H268,IF(AND(Data!$N$37=8,Data!I268&lt;&gt;""),Data!I268,IF(AND(Data!$N$37=9,Data!J268&lt;&gt;""),Data!J268,IF(AND(Data!$N$37=10,Data!K268&lt;&gt;""),Data!K268,""))))))))))</f>
        <v/>
      </c>
      <c r="D269" s="165"/>
    </row>
    <row r="270" spans="2:4" x14ac:dyDescent="0.15">
      <c r="B270" s="162" t="str">
        <f>IF(AND(Data!$N$30=1,Data!B269&lt;&gt;""),Data!B269,IF(AND(Data!$N$30=2,Data!C269&lt;&gt;""),Data!C269,IF(AND(Data!$N$30=3,Data!D269&lt;&gt;""),Data!D269,IF(AND(Data!$N$30=4,Data!E269&lt;&gt;""),Data!E269,IF(AND(Data!$N$30=5,Data!F269&lt;&gt;""),Data!F269,IF(AND(Data!$N$30=6,Data!G269&lt;&gt;""),Data!G269,IF(AND(Data!$N$30=7,Data!H269&lt;&gt;""),Data!H269,IF(AND(Data!$N$30=8,Data!I269&lt;&gt;""),Data!I269,IF(AND(Data!$N$30=9,Data!J269&lt;&gt;""),Data!J269,IF(AND(Data!$N$30=10,Data!K269&lt;&gt;""),Data!K269,""))))))))))</f>
        <v/>
      </c>
      <c r="C270" s="161" t="str">
        <f>IF(AND(Data!$N$37=1,Data!B269&lt;&gt;""),Data!B269,IF(AND(Data!$N$37=2,Data!C269&lt;&gt;""),Data!C269,IF(AND(Data!$N$37=3,Data!D269&lt;&gt;""),Data!D269,IF(AND(Data!$N$37=4,Data!E269&lt;&gt;""),Data!E269,IF(AND(Data!$N$37=5,Data!F269&lt;&gt;""),Data!F269,IF(AND(Data!$N$37=6,Data!G269&lt;&gt;""),Data!G269,IF(AND(Data!$N$37=7,Data!H269&lt;&gt;""),Data!H269,IF(AND(Data!$N$37=8,Data!I269&lt;&gt;""),Data!I269,IF(AND(Data!$N$37=9,Data!J269&lt;&gt;""),Data!J269,IF(AND(Data!$N$37=10,Data!K269&lt;&gt;""),Data!K269,""))))))))))</f>
        <v/>
      </c>
      <c r="D270" s="165"/>
    </row>
    <row r="271" spans="2:4" x14ac:dyDescent="0.15">
      <c r="B271" s="162" t="str">
        <f>IF(AND(Data!$N$30=1,Data!B270&lt;&gt;""),Data!B270,IF(AND(Data!$N$30=2,Data!C270&lt;&gt;""),Data!C270,IF(AND(Data!$N$30=3,Data!D270&lt;&gt;""),Data!D270,IF(AND(Data!$N$30=4,Data!E270&lt;&gt;""),Data!E270,IF(AND(Data!$N$30=5,Data!F270&lt;&gt;""),Data!F270,IF(AND(Data!$N$30=6,Data!G270&lt;&gt;""),Data!G270,IF(AND(Data!$N$30=7,Data!H270&lt;&gt;""),Data!H270,IF(AND(Data!$N$30=8,Data!I270&lt;&gt;""),Data!I270,IF(AND(Data!$N$30=9,Data!J270&lt;&gt;""),Data!J270,IF(AND(Data!$N$30=10,Data!K270&lt;&gt;""),Data!K270,""))))))))))</f>
        <v/>
      </c>
      <c r="C271" s="161" t="str">
        <f>IF(AND(Data!$N$37=1,Data!B270&lt;&gt;""),Data!B270,IF(AND(Data!$N$37=2,Data!C270&lt;&gt;""),Data!C270,IF(AND(Data!$N$37=3,Data!D270&lt;&gt;""),Data!D270,IF(AND(Data!$N$37=4,Data!E270&lt;&gt;""),Data!E270,IF(AND(Data!$N$37=5,Data!F270&lt;&gt;""),Data!F270,IF(AND(Data!$N$37=6,Data!G270&lt;&gt;""),Data!G270,IF(AND(Data!$N$37=7,Data!H270&lt;&gt;""),Data!H270,IF(AND(Data!$N$37=8,Data!I270&lt;&gt;""),Data!I270,IF(AND(Data!$N$37=9,Data!J270&lt;&gt;""),Data!J270,IF(AND(Data!$N$37=10,Data!K270&lt;&gt;""),Data!K270,""))))))))))</f>
        <v/>
      </c>
      <c r="D271" s="165"/>
    </row>
    <row r="272" spans="2:4" x14ac:dyDescent="0.15">
      <c r="B272" s="162" t="str">
        <f>IF(AND(Data!$N$30=1,Data!B271&lt;&gt;""),Data!B271,IF(AND(Data!$N$30=2,Data!C271&lt;&gt;""),Data!C271,IF(AND(Data!$N$30=3,Data!D271&lt;&gt;""),Data!D271,IF(AND(Data!$N$30=4,Data!E271&lt;&gt;""),Data!E271,IF(AND(Data!$N$30=5,Data!F271&lt;&gt;""),Data!F271,IF(AND(Data!$N$30=6,Data!G271&lt;&gt;""),Data!G271,IF(AND(Data!$N$30=7,Data!H271&lt;&gt;""),Data!H271,IF(AND(Data!$N$30=8,Data!I271&lt;&gt;""),Data!I271,IF(AND(Data!$N$30=9,Data!J271&lt;&gt;""),Data!J271,IF(AND(Data!$N$30=10,Data!K271&lt;&gt;""),Data!K271,""))))))))))</f>
        <v/>
      </c>
      <c r="C272" s="161" t="str">
        <f>IF(AND(Data!$N$37=1,Data!B271&lt;&gt;""),Data!B271,IF(AND(Data!$N$37=2,Data!C271&lt;&gt;""),Data!C271,IF(AND(Data!$N$37=3,Data!D271&lt;&gt;""),Data!D271,IF(AND(Data!$N$37=4,Data!E271&lt;&gt;""),Data!E271,IF(AND(Data!$N$37=5,Data!F271&lt;&gt;""),Data!F271,IF(AND(Data!$N$37=6,Data!G271&lt;&gt;""),Data!G271,IF(AND(Data!$N$37=7,Data!H271&lt;&gt;""),Data!H271,IF(AND(Data!$N$37=8,Data!I271&lt;&gt;""),Data!I271,IF(AND(Data!$N$37=9,Data!J271&lt;&gt;""),Data!J271,IF(AND(Data!$N$37=10,Data!K271&lt;&gt;""),Data!K271,""))))))))))</f>
        <v/>
      </c>
      <c r="D272" s="165"/>
    </row>
    <row r="273" spans="2:4" x14ac:dyDescent="0.15">
      <c r="B273" s="162" t="str">
        <f>IF(AND(Data!$N$30=1,Data!B272&lt;&gt;""),Data!B272,IF(AND(Data!$N$30=2,Data!C272&lt;&gt;""),Data!C272,IF(AND(Data!$N$30=3,Data!D272&lt;&gt;""),Data!D272,IF(AND(Data!$N$30=4,Data!E272&lt;&gt;""),Data!E272,IF(AND(Data!$N$30=5,Data!F272&lt;&gt;""),Data!F272,IF(AND(Data!$N$30=6,Data!G272&lt;&gt;""),Data!G272,IF(AND(Data!$N$30=7,Data!H272&lt;&gt;""),Data!H272,IF(AND(Data!$N$30=8,Data!I272&lt;&gt;""),Data!I272,IF(AND(Data!$N$30=9,Data!J272&lt;&gt;""),Data!J272,IF(AND(Data!$N$30=10,Data!K272&lt;&gt;""),Data!K272,""))))))))))</f>
        <v/>
      </c>
      <c r="C273" s="161" t="str">
        <f>IF(AND(Data!$N$37=1,Data!B272&lt;&gt;""),Data!B272,IF(AND(Data!$N$37=2,Data!C272&lt;&gt;""),Data!C272,IF(AND(Data!$N$37=3,Data!D272&lt;&gt;""),Data!D272,IF(AND(Data!$N$37=4,Data!E272&lt;&gt;""),Data!E272,IF(AND(Data!$N$37=5,Data!F272&lt;&gt;""),Data!F272,IF(AND(Data!$N$37=6,Data!G272&lt;&gt;""),Data!G272,IF(AND(Data!$N$37=7,Data!H272&lt;&gt;""),Data!H272,IF(AND(Data!$N$37=8,Data!I272&lt;&gt;""),Data!I272,IF(AND(Data!$N$37=9,Data!J272&lt;&gt;""),Data!J272,IF(AND(Data!$N$37=10,Data!K272&lt;&gt;""),Data!K272,""))))))))))</f>
        <v/>
      </c>
      <c r="D273" s="165"/>
    </row>
    <row r="274" spans="2:4" x14ac:dyDescent="0.15">
      <c r="B274" s="162" t="str">
        <f>IF(AND(Data!$N$30=1,Data!B273&lt;&gt;""),Data!B273,IF(AND(Data!$N$30=2,Data!C273&lt;&gt;""),Data!C273,IF(AND(Data!$N$30=3,Data!D273&lt;&gt;""),Data!D273,IF(AND(Data!$N$30=4,Data!E273&lt;&gt;""),Data!E273,IF(AND(Data!$N$30=5,Data!F273&lt;&gt;""),Data!F273,IF(AND(Data!$N$30=6,Data!G273&lt;&gt;""),Data!G273,IF(AND(Data!$N$30=7,Data!H273&lt;&gt;""),Data!H273,IF(AND(Data!$N$30=8,Data!I273&lt;&gt;""),Data!I273,IF(AND(Data!$N$30=9,Data!J273&lt;&gt;""),Data!J273,IF(AND(Data!$N$30=10,Data!K273&lt;&gt;""),Data!K273,""))))))))))</f>
        <v/>
      </c>
      <c r="C274" s="161" t="str">
        <f>IF(AND(Data!$N$37=1,Data!B273&lt;&gt;""),Data!B273,IF(AND(Data!$N$37=2,Data!C273&lt;&gt;""),Data!C273,IF(AND(Data!$N$37=3,Data!D273&lt;&gt;""),Data!D273,IF(AND(Data!$N$37=4,Data!E273&lt;&gt;""),Data!E273,IF(AND(Data!$N$37=5,Data!F273&lt;&gt;""),Data!F273,IF(AND(Data!$N$37=6,Data!G273&lt;&gt;""),Data!G273,IF(AND(Data!$N$37=7,Data!H273&lt;&gt;""),Data!H273,IF(AND(Data!$N$37=8,Data!I273&lt;&gt;""),Data!I273,IF(AND(Data!$N$37=9,Data!J273&lt;&gt;""),Data!J273,IF(AND(Data!$N$37=10,Data!K273&lt;&gt;""),Data!K273,""))))))))))</f>
        <v/>
      </c>
      <c r="D274" s="165"/>
    </row>
    <row r="275" spans="2:4" x14ac:dyDescent="0.15">
      <c r="B275" s="162" t="str">
        <f>IF(AND(Data!$N$30=1,Data!B274&lt;&gt;""),Data!B274,IF(AND(Data!$N$30=2,Data!C274&lt;&gt;""),Data!C274,IF(AND(Data!$N$30=3,Data!D274&lt;&gt;""),Data!D274,IF(AND(Data!$N$30=4,Data!E274&lt;&gt;""),Data!E274,IF(AND(Data!$N$30=5,Data!F274&lt;&gt;""),Data!F274,IF(AND(Data!$N$30=6,Data!G274&lt;&gt;""),Data!G274,IF(AND(Data!$N$30=7,Data!H274&lt;&gt;""),Data!H274,IF(AND(Data!$N$30=8,Data!I274&lt;&gt;""),Data!I274,IF(AND(Data!$N$30=9,Data!J274&lt;&gt;""),Data!J274,IF(AND(Data!$N$30=10,Data!K274&lt;&gt;""),Data!K274,""))))))))))</f>
        <v/>
      </c>
      <c r="C275" s="161" t="str">
        <f>IF(AND(Data!$N$37=1,Data!B274&lt;&gt;""),Data!B274,IF(AND(Data!$N$37=2,Data!C274&lt;&gt;""),Data!C274,IF(AND(Data!$N$37=3,Data!D274&lt;&gt;""),Data!D274,IF(AND(Data!$N$37=4,Data!E274&lt;&gt;""),Data!E274,IF(AND(Data!$N$37=5,Data!F274&lt;&gt;""),Data!F274,IF(AND(Data!$N$37=6,Data!G274&lt;&gt;""),Data!G274,IF(AND(Data!$N$37=7,Data!H274&lt;&gt;""),Data!H274,IF(AND(Data!$N$37=8,Data!I274&lt;&gt;""),Data!I274,IF(AND(Data!$N$37=9,Data!J274&lt;&gt;""),Data!J274,IF(AND(Data!$N$37=10,Data!K274&lt;&gt;""),Data!K274,""))))))))))</f>
        <v/>
      </c>
      <c r="D275" s="165"/>
    </row>
    <row r="276" spans="2:4" x14ac:dyDescent="0.15">
      <c r="B276" s="162" t="str">
        <f>IF(AND(Data!$N$30=1,Data!B275&lt;&gt;""),Data!B275,IF(AND(Data!$N$30=2,Data!C275&lt;&gt;""),Data!C275,IF(AND(Data!$N$30=3,Data!D275&lt;&gt;""),Data!D275,IF(AND(Data!$N$30=4,Data!E275&lt;&gt;""),Data!E275,IF(AND(Data!$N$30=5,Data!F275&lt;&gt;""),Data!F275,IF(AND(Data!$N$30=6,Data!G275&lt;&gt;""),Data!G275,IF(AND(Data!$N$30=7,Data!H275&lt;&gt;""),Data!H275,IF(AND(Data!$N$30=8,Data!I275&lt;&gt;""),Data!I275,IF(AND(Data!$N$30=9,Data!J275&lt;&gt;""),Data!J275,IF(AND(Data!$N$30=10,Data!K275&lt;&gt;""),Data!K275,""))))))))))</f>
        <v/>
      </c>
      <c r="C276" s="161" t="str">
        <f>IF(AND(Data!$N$37=1,Data!B275&lt;&gt;""),Data!B275,IF(AND(Data!$N$37=2,Data!C275&lt;&gt;""),Data!C275,IF(AND(Data!$N$37=3,Data!D275&lt;&gt;""),Data!D275,IF(AND(Data!$N$37=4,Data!E275&lt;&gt;""),Data!E275,IF(AND(Data!$N$37=5,Data!F275&lt;&gt;""),Data!F275,IF(AND(Data!$N$37=6,Data!G275&lt;&gt;""),Data!G275,IF(AND(Data!$N$37=7,Data!H275&lt;&gt;""),Data!H275,IF(AND(Data!$N$37=8,Data!I275&lt;&gt;""),Data!I275,IF(AND(Data!$N$37=9,Data!J275&lt;&gt;""),Data!J275,IF(AND(Data!$N$37=10,Data!K275&lt;&gt;""),Data!K275,""))))))))))</f>
        <v/>
      </c>
      <c r="D276" s="165"/>
    </row>
    <row r="277" spans="2:4" x14ac:dyDescent="0.15">
      <c r="B277" s="162" t="str">
        <f>IF(AND(Data!$N$30=1,Data!B276&lt;&gt;""),Data!B276,IF(AND(Data!$N$30=2,Data!C276&lt;&gt;""),Data!C276,IF(AND(Data!$N$30=3,Data!D276&lt;&gt;""),Data!D276,IF(AND(Data!$N$30=4,Data!E276&lt;&gt;""),Data!E276,IF(AND(Data!$N$30=5,Data!F276&lt;&gt;""),Data!F276,IF(AND(Data!$N$30=6,Data!G276&lt;&gt;""),Data!G276,IF(AND(Data!$N$30=7,Data!H276&lt;&gt;""),Data!H276,IF(AND(Data!$N$30=8,Data!I276&lt;&gt;""),Data!I276,IF(AND(Data!$N$30=9,Data!J276&lt;&gt;""),Data!J276,IF(AND(Data!$N$30=10,Data!K276&lt;&gt;""),Data!K276,""))))))))))</f>
        <v/>
      </c>
      <c r="C277" s="161" t="str">
        <f>IF(AND(Data!$N$37=1,Data!B276&lt;&gt;""),Data!B276,IF(AND(Data!$N$37=2,Data!C276&lt;&gt;""),Data!C276,IF(AND(Data!$N$37=3,Data!D276&lt;&gt;""),Data!D276,IF(AND(Data!$N$37=4,Data!E276&lt;&gt;""),Data!E276,IF(AND(Data!$N$37=5,Data!F276&lt;&gt;""),Data!F276,IF(AND(Data!$N$37=6,Data!G276&lt;&gt;""),Data!G276,IF(AND(Data!$N$37=7,Data!H276&lt;&gt;""),Data!H276,IF(AND(Data!$N$37=8,Data!I276&lt;&gt;""),Data!I276,IF(AND(Data!$N$37=9,Data!J276&lt;&gt;""),Data!J276,IF(AND(Data!$N$37=10,Data!K276&lt;&gt;""),Data!K276,""))))))))))</f>
        <v/>
      </c>
      <c r="D277" s="165"/>
    </row>
    <row r="278" spans="2:4" x14ac:dyDescent="0.15">
      <c r="B278" s="162" t="str">
        <f>IF(AND(Data!$N$30=1,Data!B277&lt;&gt;""),Data!B277,IF(AND(Data!$N$30=2,Data!C277&lt;&gt;""),Data!C277,IF(AND(Data!$N$30=3,Data!D277&lt;&gt;""),Data!D277,IF(AND(Data!$N$30=4,Data!E277&lt;&gt;""),Data!E277,IF(AND(Data!$N$30=5,Data!F277&lt;&gt;""),Data!F277,IF(AND(Data!$N$30=6,Data!G277&lt;&gt;""),Data!G277,IF(AND(Data!$N$30=7,Data!H277&lt;&gt;""),Data!H277,IF(AND(Data!$N$30=8,Data!I277&lt;&gt;""),Data!I277,IF(AND(Data!$N$30=9,Data!J277&lt;&gt;""),Data!J277,IF(AND(Data!$N$30=10,Data!K277&lt;&gt;""),Data!K277,""))))))))))</f>
        <v/>
      </c>
      <c r="C278" s="161" t="str">
        <f>IF(AND(Data!$N$37=1,Data!B277&lt;&gt;""),Data!B277,IF(AND(Data!$N$37=2,Data!C277&lt;&gt;""),Data!C277,IF(AND(Data!$N$37=3,Data!D277&lt;&gt;""),Data!D277,IF(AND(Data!$N$37=4,Data!E277&lt;&gt;""),Data!E277,IF(AND(Data!$N$37=5,Data!F277&lt;&gt;""),Data!F277,IF(AND(Data!$N$37=6,Data!G277&lt;&gt;""),Data!G277,IF(AND(Data!$N$37=7,Data!H277&lt;&gt;""),Data!H277,IF(AND(Data!$N$37=8,Data!I277&lt;&gt;""),Data!I277,IF(AND(Data!$N$37=9,Data!J277&lt;&gt;""),Data!J277,IF(AND(Data!$N$37=10,Data!K277&lt;&gt;""),Data!K277,""))))))))))</f>
        <v/>
      </c>
      <c r="D278" s="165"/>
    </row>
    <row r="279" spans="2:4" x14ac:dyDescent="0.15">
      <c r="B279" s="162" t="str">
        <f>IF(AND(Data!$N$30=1,Data!B278&lt;&gt;""),Data!B278,IF(AND(Data!$N$30=2,Data!C278&lt;&gt;""),Data!C278,IF(AND(Data!$N$30=3,Data!D278&lt;&gt;""),Data!D278,IF(AND(Data!$N$30=4,Data!E278&lt;&gt;""),Data!E278,IF(AND(Data!$N$30=5,Data!F278&lt;&gt;""),Data!F278,IF(AND(Data!$N$30=6,Data!G278&lt;&gt;""),Data!G278,IF(AND(Data!$N$30=7,Data!H278&lt;&gt;""),Data!H278,IF(AND(Data!$N$30=8,Data!I278&lt;&gt;""),Data!I278,IF(AND(Data!$N$30=9,Data!J278&lt;&gt;""),Data!J278,IF(AND(Data!$N$30=10,Data!K278&lt;&gt;""),Data!K278,""))))))))))</f>
        <v/>
      </c>
      <c r="C279" s="161" t="str">
        <f>IF(AND(Data!$N$37=1,Data!B278&lt;&gt;""),Data!B278,IF(AND(Data!$N$37=2,Data!C278&lt;&gt;""),Data!C278,IF(AND(Data!$N$37=3,Data!D278&lt;&gt;""),Data!D278,IF(AND(Data!$N$37=4,Data!E278&lt;&gt;""),Data!E278,IF(AND(Data!$N$37=5,Data!F278&lt;&gt;""),Data!F278,IF(AND(Data!$N$37=6,Data!G278&lt;&gt;""),Data!G278,IF(AND(Data!$N$37=7,Data!H278&lt;&gt;""),Data!H278,IF(AND(Data!$N$37=8,Data!I278&lt;&gt;""),Data!I278,IF(AND(Data!$N$37=9,Data!J278&lt;&gt;""),Data!J278,IF(AND(Data!$N$37=10,Data!K278&lt;&gt;""),Data!K278,""))))))))))</f>
        <v/>
      </c>
      <c r="D279" s="165"/>
    </row>
    <row r="280" spans="2:4" x14ac:dyDescent="0.15">
      <c r="B280" s="162" t="str">
        <f>IF(AND(Data!$N$30=1,Data!B279&lt;&gt;""),Data!B279,IF(AND(Data!$N$30=2,Data!C279&lt;&gt;""),Data!C279,IF(AND(Data!$N$30=3,Data!D279&lt;&gt;""),Data!D279,IF(AND(Data!$N$30=4,Data!E279&lt;&gt;""),Data!E279,IF(AND(Data!$N$30=5,Data!F279&lt;&gt;""),Data!F279,IF(AND(Data!$N$30=6,Data!G279&lt;&gt;""),Data!G279,IF(AND(Data!$N$30=7,Data!H279&lt;&gt;""),Data!H279,IF(AND(Data!$N$30=8,Data!I279&lt;&gt;""),Data!I279,IF(AND(Data!$N$30=9,Data!J279&lt;&gt;""),Data!J279,IF(AND(Data!$N$30=10,Data!K279&lt;&gt;""),Data!K279,""))))))))))</f>
        <v/>
      </c>
      <c r="C280" s="161" t="str">
        <f>IF(AND(Data!$N$37=1,Data!B279&lt;&gt;""),Data!B279,IF(AND(Data!$N$37=2,Data!C279&lt;&gt;""),Data!C279,IF(AND(Data!$N$37=3,Data!D279&lt;&gt;""),Data!D279,IF(AND(Data!$N$37=4,Data!E279&lt;&gt;""),Data!E279,IF(AND(Data!$N$37=5,Data!F279&lt;&gt;""),Data!F279,IF(AND(Data!$N$37=6,Data!G279&lt;&gt;""),Data!G279,IF(AND(Data!$N$37=7,Data!H279&lt;&gt;""),Data!H279,IF(AND(Data!$N$37=8,Data!I279&lt;&gt;""),Data!I279,IF(AND(Data!$N$37=9,Data!J279&lt;&gt;""),Data!J279,IF(AND(Data!$N$37=10,Data!K279&lt;&gt;""),Data!K279,""))))))))))</f>
        <v/>
      </c>
      <c r="D280" s="165"/>
    </row>
    <row r="281" spans="2:4" x14ac:dyDescent="0.15">
      <c r="B281" s="162" t="str">
        <f>IF(AND(Data!$N$30=1,Data!B280&lt;&gt;""),Data!B280,IF(AND(Data!$N$30=2,Data!C280&lt;&gt;""),Data!C280,IF(AND(Data!$N$30=3,Data!D280&lt;&gt;""),Data!D280,IF(AND(Data!$N$30=4,Data!E280&lt;&gt;""),Data!E280,IF(AND(Data!$N$30=5,Data!F280&lt;&gt;""),Data!F280,IF(AND(Data!$N$30=6,Data!G280&lt;&gt;""),Data!G280,IF(AND(Data!$N$30=7,Data!H280&lt;&gt;""),Data!H280,IF(AND(Data!$N$30=8,Data!I280&lt;&gt;""),Data!I280,IF(AND(Data!$N$30=9,Data!J280&lt;&gt;""),Data!J280,IF(AND(Data!$N$30=10,Data!K280&lt;&gt;""),Data!K280,""))))))))))</f>
        <v/>
      </c>
      <c r="C281" s="161" t="str">
        <f>IF(AND(Data!$N$37=1,Data!B280&lt;&gt;""),Data!B280,IF(AND(Data!$N$37=2,Data!C280&lt;&gt;""),Data!C280,IF(AND(Data!$N$37=3,Data!D280&lt;&gt;""),Data!D280,IF(AND(Data!$N$37=4,Data!E280&lt;&gt;""),Data!E280,IF(AND(Data!$N$37=5,Data!F280&lt;&gt;""),Data!F280,IF(AND(Data!$N$37=6,Data!G280&lt;&gt;""),Data!G280,IF(AND(Data!$N$37=7,Data!H280&lt;&gt;""),Data!H280,IF(AND(Data!$N$37=8,Data!I280&lt;&gt;""),Data!I280,IF(AND(Data!$N$37=9,Data!J280&lt;&gt;""),Data!J280,IF(AND(Data!$N$37=10,Data!K280&lt;&gt;""),Data!K280,""))))))))))</f>
        <v/>
      </c>
      <c r="D281" s="165"/>
    </row>
    <row r="282" spans="2:4" x14ac:dyDescent="0.15">
      <c r="B282" s="162" t="str">
        <f>IF(AND(Data!$N$30=1,Data!B281&lt;&gt;""),Data!B281,IF(AND(Data!$N$30=2,Data!C281&lt;&gt;""),Data!C281,IF(AND(Data!$N$30=3,Data!D281&lt;&gt;""),Data!D281,IF(AND(Data!$N$30=4,Data!E281&lt;&gt;""),Data!E281,IF(AND(Data!$N$30=5,Data!F281&lt;&gt;""),Data!F281,IF(AND(Data!$N$30=6,Data!G281&lt;&gt;""),Data!G281,IF(AND(Data!$N$30=7,Data!H281&lt;&gt;""),Data!H281,IF(AND(Data!$N$30=8,Data!I281&lt;&gt;""),Data!I281,IF(AND(Data!$N$30=9,Data!J281&lt;&gt;""),Data!J281,IF(AND(Data!$N$30=10,Data!K281&lt;&gt;""),Data!K281,""))))))))))</f>
        <v/>
      </c>
      <c r="C282" s="161" t="str">
        <f>IF(AND(Data!$N$37=1,Data!B281&lt;&gt;""),Data!B281,IF(AND(Data!$N$37=2,Data!C281&lt;&gt;""),Data!C281,IF(AND(Data!$N$37=3,Data!D281&lt;&gt;""),Data!D281,IF(AND(Data!$N$37=4,Data!E281&lt;&gt;""),Data!E281,IF(AND(Data!$N$37=5,Data!F281&lt;&gt;""),Data!F281,IF(AND(Data!$N$37=6,Data!G281&lt;&gt;""),Data!G281,IF(AND(Data!$N$37=7,Data!H281&lt;&gt;""),Data!H281,IF(AND(Data!$N$37=8,Data!I281&lt;&gt;""),Data!I281,IF(AND(Data!$N$37=9,Data!J281&lt;&gt;""),Data!J281,IF(AND(Data!$N$37=10,Data!K281&lt;&gt;""),Data!K281,""))))))))))</f>
        <v/>
      </c>
      <c r="D282" s="165"/>
    </row>
    <row r="283" spans="2:4" x14ac:dyDescent="0.15">
      <c r="B283" s="162" t="str">
        <f>IF(AND(Data!$N$30=1,Data!B282&lt;&gt;""),Data!B282,IF(AND(Data!$N$30=2,Data!C282&lt;&gt;""),Data!C282,IF(AND(Data!$N$30=3,Data!D282&lt;&gt;""),Data!D282,IF(AND(Data!$N$30=4,Data!E282&lt;&gt;""),Data!E282,IF(AND(Data!$N$30=5,Data!F282&lt;&gt;""),Data!F282,IF(AND(Data!$N$30=6,Data!G282&lt;&gt;""),Data!G282,IF(AND(Data!$N$30=7,Data!H282&lt;&gt;""),Data!H282,IF(AND(Data!$N$30=8,Data!I282&lt;&gt;""),Data!I282,IF(AND(Data!$N$30=9,Data!J282&lt;&gt;""),Data!J282,IF(AND(Data!$N$30=10,Data!K282&lt;&gt;""),Data!K282,""))))))))))</f>
        <v/>
      </c>
      <c r="C283" s="161" t="str">
        <f>IF(AND(Data!$N$37=1,Data!B282&lt;&gt;""),Data!B282,IF(AND(Data!$N$37=2,Data!C282&lt;&gt;""),Data!C282,IF(AND(Data!$N$37=3,Data!D282&lt;&gt;""),Data!D282,IF(AND(Data!$N$37=4,Data!E282&lt;&gt;""),Data!E282,IF(AND(Data!$N$37=5,Data!F282&lt;&gt;""),Data!F282,IF(AND(Data!$N$37=6,Data!G282&lt;&gt;""),Data!G282,IF(AND(Data!$N$37=7,Data!H282&lt;&gt;""),Data!H282,IF(AND(Data!$N$37=8,Data!I282&lt;&gt;""),Data!I282,IF(AND(Data!$N$37=9,Data!J282&lt;&gt;""),Data!J282,IF(AND(Data!$N$37=10,Data!K282&lt;&gt;""),Data!K282,""))))))))))</f>
        <v/>
      </c>
      <c r="D283" s="165"/>
    </row>
    <row r="284" spans="2:4" x14ac:dyDescent="0.15">
      <c r="B284" s="162" t="str">
        <f>IF(AND(Data!$N$30=1,Data!B283&lt;&gt;""),Data!B283,IF(AND(Data!$N$30=2,Data!C283&lt;&gt;""),Data!C283,IF(AND(Data!$N$30=3,Data!D283&lt;&gt;""),Data!D283,IF(AND(Data!$N$30=4,Data!E283&lt;&gt;""),Data!E283,IF(AND(Data!$N$30=5,Data!F283&lt;&gt;""),Data!F283,IF(AND(Data!$N$30=6,Data!G283&lt;&gt;""),Data!G283,IF(AND(Data!$N$30=7,Data!H283&lt;&gt;""),Data!H283,IF(AND(Data!$N$30=8,Data!I283&lt;&gt;""),Data!I283,IF(AND(Data!$N$30=9,Data!J283&lt;&gt;""),Data!J283,IF(AND(Data!$N$30=10,Data!K283&lt;&gt;""),Data!K283,""))))))))))</f>
        <v/>
      </c>
      <c r="C284" s="161" t="str">
        <f>IF(AND(Data!$N$37=1,Data!B283&lt;&gt;""),Data!B283,IF(AND(Data!$N$37=2,Data!C283&lt;&gt;""),Data!C283,IF(AND(Data!$N$37=3,Data!D283&lt;&gt;""),Data!D283,IF(AND(Data!$N$37=4,Data!E283&lt;&gt;""),Data!E283,IF(AND(Data!$N$37=5,Data!F283&lt;&gt;""),Data!F283,IF(AND(Data!$N$37=6,Data!G283&lt;&gt;""),Data!G283,IF(AND(Data!$N$37=7,Data!H283&lt;&gt;""),Data!H283,IF(AND(Data!$N$37=8,Data!I283&lt;&gt;""),Data!I283,IF(AND(Data!$N$37=9,Data!J283&lt;&gt;""),Data!J283,IF(AND(Data!$N$37=10,Data!K283&lt;&gt;""),Data!K283,""))))))))))</f>
        <v/>
      </c>
      <c r="D284" s="165"/>
    </row>
    <row r="285" spans="2:4" x14ac:dyDescent="0.15">
      <c r="B285" s="162" t="str">
        <f>IF(AND(Data!$N$30=1,Data!B284&lt;&gt;""),Data!B284,IF(AND(Data!$N$30=2,Data!C284&lt;&gt;""),Data!C284,IF(AND(Data!$N$30=3,Data!D284&lt;&gt;""),Data!D284,IF(AND(Data!$N$30=4,Data!E284&lt;&gt;""),Data!E284,IF(AND(Data!$N$30=5,Data!F284&lt;&gt;""),Data!F284,IF(AND(Data!$N$30=6,Data!G284&lt;&gt;""),Data!G284,IF(AND(Data!$N$30=7,Data!H284&lt;&gt;""),Data!H284,IF(AND(Data!$N$30=8,Data!I284&lt;&gt;""),Data!I284,IF(AND(Data!$N$30=9,Data!J284&lt;&gt;""),Data!J284,IF(AND(Data!$N$30=10,Data!K284&lt;&gt;""),Data!K284,""))))))))))</f>
        <v/>
      </c>
      <c r="C285" s="161" t="str">
        <f>IF(AND(Data!$N$37=1,Data!B284&lt;&gt;""),Data!B284,IF(AND(Data!$N$37=2,Data!C284&lt;&gt;""),Data!C284,IF(AND(Data!$N$37=3,Data!D284&lt;&gt;""),Data!D284,IF(AND(Data!$N$37=4,Data!E284&lt;&gt;""),Data!E284,IF(AND(Data!$N$37=5,Data!F284&lt;&gt;""),Data!F284,IF(AND(Data!$N$37=6,Data!G284&lt;&gt;""),Data!G284,IF(AND(Data!$N$37=7,Data!H284&lt;&gt;""),Data!H284,IF(AND(Data!$N$37=8,Data!I284&lt;&gt;""),Data!I284,IF(AND(Data!$N$37=9,Data!J284&lt;&gt;""),Data!J284,IF(AND(Data!$N$37=10,Data!K284&lt;&gt;""),Data!K284,""))))))))))</f>
        <v/>
      </c>
      <c r="D285" s="165"/>
    </row>
    <row r="286" spans="2:4" x14ac:dyDescent="0.15">
      <c r="B286" s="162" t="str">
        <f>IF(AND(Data!$N$30=1,Data!B285&lt;&gt;""),Data!B285,IF(AND(Data!$N$30=2,Data!C285&lt;&gt;""),Data!C285,IF(AND(Data!$N$30=3,Data!D285&lt;&gt;""),Data!D285,IF(AND(Data!$N$30=4,Data!E285&lt;&gt;""),Data!E285,IF(AND(Data!$N$30=5,Data!F285&lt;&gt;""),Data!F285,IF(AND(Data!$N$30=6,Data!G285&lt;&gt;""),Data!G285,IF(AND(Data!$N$30=7,Data!H285&lt;&gt;""),Data!H285,IF(AND(Data!$N$30=8,Data!I285&lt;&gt;""),Data!I285,IF(AND(Data!$N$30=9,Data!J285&lt;&gt;""),Data!J285,IF(AND(Data!$N$30=10,Data!K285&lt;&gt;""),Data!K285,""))))))))))</f>
        <v/>
      </c>
      <c r="C286" s="161" t="str">
        <f>IF(AND(Data!$N$37=1,Data!B285&lt;&gt;""),Data!B285,IF(AND(Data!$N$37=2,Data!C285&lt;&gt;""),Data!C285,IF(AND(Data!$N$37=3,Data!D285&lt;&gt;""),Data!D285,IF(AND(Data!$N$37=4,Data!E285&lt;&gt;""),Data!E285,IF(AND(Data!$N$37=5,Data!F285&lt;&gt;""),Data!F285,IF(AND(Data!$N$37=6,Data!G285&lt;&gt;""),Data!G285,IF(AND(Data!$N$37=7,Data!H285&lt;&gt;""),Data!H285,IF(AND(Data!$N$37=8,Data!I285&lt;&gt;""),Data!I285,IF(AND(Data!$N$37=9,Data!J285&lt;&gt;""),Data!J285,IF(AND(Data!$N$37=10,Data!K285&lt;&gt;""),Data!K285,""))))))))))</f>
        <v/>
      </c>
      <c r="D286" s="165"/>
    </row>
    <row r="287" spans="2:4" x14ac:dyDescent="0.15">
      <c r="B287" s="162" t="str">
        <f>IF(AND(Data!$N$30=1,Data!B286&lt;&gt;""),Data!B286,IF(AND(Data!$N$30=2,Data!C286&lt;&gt;""),Data!C286,IF(AND(Data!$N$30=3,Data!D286&lt;&gt;""),Data!D286,IF(AND(Data!$N$30=4,Data!E286&lt;&gt;""),Data!E286,IF(AND(Data!$N$30=5,Data!F286&lt;&gt;""),Data!F286,IF(AND(Data!$N$30=6,Data!G286&lt;&gt;""),Data!G286,IF(AND(Data!$N$30=7,Data!H286&lt;&gt;""),Data!H286,IF(AND(Data!$N$30=8,Data!I286&lt;&gt;""),Data!I286,IF(AND(Data!$N$30=9,Data!J286&lt;&gt;""),Data!J286,IF(AND(Data!$N$30=10,Data!K286&lt;&gt;""),Data!K286,""))))))))))</f>
        <v/>
      </c>
      <c r="C287" s="161" t="str">
        <f>IF(AND(Data!$N$37=1,Data!B286&lt;&gt;""),Data!B286,IF(AND(Data!$N$37=2,Data!C286&lt;&gt;""),Data!C286,IF(AND(Data!$N$37=3,Data!D286&lt;&gt;""),Data!D286,IF(AND(Data!$N$37=4,Data!E286&lt;&gt;""),Data!E286,IF(AND(Data!$N$37=5,Data!F286&lt;&gt;""),Data!F286,IF(AND(Data!$N$37=6,Data!G286&lt;&gt;""),Data!G286,IF(AND(Data!$N$37=7,Data!H286&lt;&gt;""),Data!H286,IF(AND(Data!$N$37=8,Data!I286&lt;&gt;""),Data!I286,IF(AND(Data!$N$37=9,Data!J286&lt;&gt;""),Data!J286,IF(AND(Data!$N$37=10,Data!K286&lt;&gt;""),Data!K286,""))))))))))</f>
        <v/>
      </c>
      <c r="D287" s="165"/>
    </row>
    <row r="288" spans="2:4" x14ac:dyDescent="0.15">
      <c r="B288" s="162" t="str">
        <f>IF(AND(Data!$N$30=1,Data!B287&lt;&gt;""),Data!B287,IF(AND(Data!$N$30=2,Data!C287&lt;&gt;""),Data!C287,IF(AND(Data!$N$30=3,Data!D287&lt;&gt;""),Data!D287,IF(AND(Data!$N$30=4,Data!E287&lt;&gt;""),Data!E287,IF(AND(Data!$N$30=5,Data!F287&lt;&gt;""),Data!F287,IF(AND(Data!$N$30=6,Data!G287&lt;&gt;""),Data!G287,IF(AND(Data!$N$30=7,Data!H287&lt;&gt;""),Data!H287,IF(AND(Data!$N$30=8,Data!I287&lt;&gt;""),Data!I287,IF(AND(Data!$N$30=9,Data!J287&lt;&gt;""),Data!J287,IF(AND(Data!$N$30=10,Data!K287&lt;&gt;""),Data!K287,""))))))))))</f>
        <v/>
      </c>
      <c r="C288" s="161" t="str">
        <f>IF(AND(Data!$N$37=1,Data!B287&lt;&gt;""),Data!B287,IF(AND(Data!$N$37=2,Data!C287&lt;&gt;""),Data!C287,IF(AND(Data!$N$37=3,Data!D287&lt;&gt;""),Data!D287,IF(AND(Data!$N$37=4,Data!E287&lt;&gt;""),Data!E287,IF(AND(Data!$N$37=5,Data!F287&lt;&gt;""),Data!F287,IF(AND(Data!$N$37=6,Data!G287&lt;&gt;""),Data!G287,IF(AND(Data!$N$37=7,Data!H287&lt;&gt;""),Data!H287,IF(AND(Data!$N$37=8,Data!I287&lt;&gt;""),Data!I287,IF(AND(Data!$N$37=9,Data!J287&lt;&gt;""),Data!J287,IF(AND(Data!$N$37=10,Data!K287&lt;&gt;""),Data!K287,""))))))))))</f>
        <v/>
      </c>
      <c r="D288" s="165"/>
    </row>
    <row r="289" spans="2:4" x14ac:dyDescent="0.15">
      <c r="B289" s="162" t="str">
        <f>IF(AND(Data!$N$30=1,Data!B288&lt;&gt;""),Data!B288,IF(AND(Data!$N$30=2,Data!C288&lt;&gt;""),Data!C288,IF(AND(Data!$N$30=3,Data!D288&lt;&gt;""),Data!D288,IF(AND(Data!$N$30=4,Data!E288&lt;&gt;""),Data!E288,IF(AND(Data!$N$30=5,Data!F288&lt;&gt;""),Data!F288,IF(AND(Data!$N$30=6,Data!G288&lt;&gt;""),Data!G288,IF(AND(Data!$N$30=7,Data!H288&lt;&gt;""),Data!H288,IF(AND(Data!$N$30=8,Data!I288&lt;&gt;""),Data!I288,IF(AND(Data!$N$30=9,Data!J288&lt;&gt;""),Data!J288,IF(AND(Data!$N$30=10,Data!K288&lt;&gt;""),Data!K288,""))))))))))</f>
        <v/>
      </c>
      <c r="C289" s="161" t="str">
        <f>IF(AND(Data!$N$37=1,Data!B288&lt;&gt;""),Data!B288,IF(AND(Data!$N$37=2,Data!C288&lt;&gt;""),Data!C288,IF(AND(Data!$N$37=3,Data!D288&lt;&gt;""),Data!D288,IF(AND(Data!$N$37=4,Data!E288&lt;&gt;""),Data!E288,IF(AND(Data!$N$37=5,Data!F288&lt;&gt;""),Data!F288,IF(AND(Data!$N$37=6,Data!G288&lt;&gt;""),Data!G288,IF(AND(Data!$N$37=7,Data!H288&lt;&gt;""),Data!H288,IF(AND(Data!$N$37=8,Data!I288&lt;&gt;""),Data!I288,IF(AND(Data!$N$37=9,Data!J288&lt;&gt;""),Data!J288,IF(AND(Data!$N$37=10,Data!K288&lt;&gt;""),Data!K288,""))))))))))</f>
        <v/>
      </c>
      <c r="D289" s="165"/>
    </row>
    <row r="290" spans="2:4" x14ac:dyDescent="0.15">
      <c r="B290" s="162" t="str">
        <f>IF(AND(Data!$N$30=1,Data!B289&lt;&gt;""),Data!B289,IF(AND(Data!$N$30=2,Data!C289&lt;&gt;""),Data!C289,IF(AND(Data!$N$30=3,Data!D289&lt;&gt;""),Data!D289,IF(AND(Data!$N$30=4,Data!E289&lt;&gt;""),Data!E289,IF(AND(Data!$N$30=5,Data!F289&lt;&gt;""),Data!F289,IF(AND(Data!$N$30=6,Data!G289&lt;&gt;""),Data!G289,IF(AND(Data!$N$30=7,Data!H289&lt;&gt;""),Data!H289,IF(AND(Data!$N$30=8,Data!I289&lt;&gt;""),Data!I289,IF(AND(Data!$N$30=9,Data!J289&lt;&gt;""),Data!J289,IF(AND(Data!$N$30=10,Data!K289&lt;&gt;""),Data!K289,""))))))))))</f>
        <v/>
      </c>
      <c r="C290" s="161" t="str">
        <f>IF(AND(Data!$N$37=1,Data!B289&lt;&gt;""),Data!B289,IF(AND(Data!$N$37=2,Data!C289&lt;&gt;""),Data!C289,IF(AND(Data!$N$37=3,Data!D289&lt;&gt;""),Data!D289,IF(AND(Data!$N$37=4,Data!E289&lt;&gt;""),Data!E289,IF(AND(Data!$N$37=5,Data!F289&lt;&gt;""),Data!F289,IF(AND(Data!$N$37=6,Data!G289&lt;&gt;""),Data!G289,IF(AND(Data!$N$37=7,Data!H289&lt;&gt;""),Data!H289,IF(AND(Data!$N$37=8,Data!I289&lt;&gt;""),Data!I289,IF(AND(Data!$N$37=9,Data!J289&lt;&gt;""),Data!J289,IF(AND(Data!$N$37=10,Data!K289&lt;&gt;""),Data!K289,""))))))))))</f>
        <v/>
      </c>
      <c r="D290" s="165"/>
    </row>
    <row r="291" spans="2:4" x14ac:dyDescent="0.15">
      <c r="B291" s="162" t="str">
        <f>IF(AND(Data!$N$30=1,Data!B290&lt;&gt;""),Data!B290,IF(AND(Data!$N$30=2,Data!C290&lt;&gt;""),Data!C290,IF(AND(Data!$N$30=3,Data!D290&lt;&gt;""),Data!D290,IF(AND(Data!$N$30=4,Data!E290&lt;&gt;""),Data!E290,IF(AND(Data!$N$30=5,Data!F290&lt;&gt;""),Data!F290,IF(AND(Data!$N$30=6,Data!G290&lt;&gt;""),Data!G290,IF(AND(Data!$N$30=7,Data!H290&lt;&gt;""),Data!H290,IF(AND(Data!$N$30=8,Data!I290&lt;&gt;""),Data!I290,IF(AND(Data!$N$30=9,Data!J290&lt;&gt;""),Data!J290,IF(AND(Data!$N$30=10,Data!K290&lt;&gt;""),Data!K290,""))))))))))</f>
        <v/>
      </c>
      <c r="C291" s="161" t="str">
        <f>IF(AND(Data!$N$37=1,Data!B290&lt;&gt;""),Data!B290,IF(AND(Data!$N$37=2,Data!C290&lt;&gt;""),Data!C290,IF(AND(Data!$N$37=3,Data!D290&lt;&gt;""),Data!D290,IF(AND(Data!$N$37=4,Data!E290&lt;&gt;""),Data!E290,IF(AND(Data!$N$37=5,Data!F290&lt;&gt;""),Data!F290,IF(AND(Data!$N$37=6,Data!G290&lt;&gt;""),Data!G290,IF(AND(Data!$N$37=7,Data!H290&lt;&gt;""),Data!H290,IF(AND(Data!$N$37=8,Data!I290&lt;&gt;""),Data!I290,IF(AND(Data!$N$37=9,Data!J290&lt;&gt;""),Data!J290,IF(AND(Data!$N$37=10,Data!K290&lt;&gt;""),Data!K290,""))))))))))</f>
        <v/>
      </c>
      <c r="D291" s="165"/>
    </row>
    <row r="292" spans="2:4" x14ac:dyDescent="0.15">
      <c r="B292" s="162" t="str">
        <f>IF(AND(Data!$N$30=1,Data!B291&lt;&gt;""),Data!B291,IF(AND(Data!$N$30=2,Data!C291&lt;&gt;""),Data!C291,IF(AND(Data!$N$30=3,Data!D291&lt;&gt;""),Data!D291,IF(AND(Data!$N$30=4,Data!E291&lt;&gt;""),Data!E291,IF(AND(Data!$N$30=5,Data!F291&lt;&gt;""),Data!F291,IF(AND(Data!$N$30=6,Data!G291&lt;&gt;""),Data!G291,IF(AND(Data!$N$30=7,Data!H291&lt;&gt;""),Data!H291,IF(AND(Data!$N$30=8,Data!I291&lt;&gt;""),Data!I291,IF(AND(Data!$N$30=9,Data!J291&lt;&gt;""),Data!J291,IF(AND(Data!$N$30=10,Data!K291&lt;&gt;""),Data!K291,""))))))))))</f>
        <v/>
      </c>
      <c r="C292" s="161" t="str">
        <f>IF(AND(Data!$N$37=1,Data!B291&lt;&gt;""),Data!B291,IF(AND(Data!$N$37=2,Data!C291&lt;&gt;""),Data!C291,IF(AND(Data!$N$37=3,Data!D291&lt;&gt;""),Data!D291,IF(AND(Data!$N$37=4,Data!E291&lt;&gt;""),Data!E291,IF(AND(Data!$N$37=5,Data!F291&lt;&gt;""),Data!F291,IF(AND(Data!$N$37=6,Data!G291&lt;&gt;""),Data!G291,IF(AND(Data!$N$37=7,Data!H291&lt;&gt;""),Data!H291,IF(AND(Data!$N$37=8,Data!I291&lt;&gt;""),Data!I291,IF(AND(Data!$N$37=9,Data!J291&lt;&gt;""),Data!J291,IF(AND(Data!$N$37=10,Data!K291&lt;&gt;""),Data!K291,""))))))))))</f>
        <v/>
      </c>
      <c r="D292" s="165"/>
    </row>
    <row r="293" spans="2:4" x14ac:dyDescent="0.15">
      <c r="B293" s="162" t="str">
        <f>IF(AND(Data!$N$30=1,Data!B292&lt;&gt;""),Data!B292,IF(AND(Data!$N$30=2,Data!C292&lt;&gt;""),Data!C292,IF(AND(Data!$N$30=3,Data!D292&lt;&gt;""),Data!D292,IF(AND(Data!$N$30=4,Data!E292&lt;&gt;""),Data!E292,IF(AND(Data!$N$30=5,Data!F292&lt;&gt;""),Data!F292,IF(AND(Data!$N$30=6,Data!G292&lt;&gt;""),Data!G292,IF(AND(Data!$N$30=7,Data!H292&lt;&gt;""),Data!H292,IF(AND(Data!$N$30=8,Data!I292&lt;&gt;""),Data!I292,IF(AND(Data!$N$30=9,Data!J292&lt;&gt;""),Data!J292,IF(AND(Data!$N$30=10,Data!K292&lt;&gt;""),Data!K292,""))))))))))</f>
        <v/>
      </c>
      <c r="C293" s="161" t="str">
        <f>IF(AND(Data!$N$37=1,Data!B292&lt;&gt;""),Data!B292,IF(AND(Data!$N$37=2,Data!C292&lt;&gt;""),Data!C292,IF(AND(Data!$N$37=3,Data!D292&lt;&gt;""),Data!D292,IF(AND(Data!$N$37=4,Data!E292&lt;&gt;""),Data!E292,IF(AND(Data!$N$37=5,Data!F292&lt;&gt;""),Data!F292,IF(AND(Data!$N$37=6,Data!G292&lt;&gt;""),Data!G292,IF(AND(Data!$N$37=7,Data!H292&lt;&gt;""),Data!H292,IF(AND(Data!$N$37=8,Data!I292&lt;&gt;""),Data!I292,IF(AND(Data!$N$37=9,Data!J292&lt;&gt;""),Data!J292,IF(AND(Data!$N$37=10,Data!K292&lt;&gt;""),Data!K292,""))))))))))</f>
        <v/>
      </c>
      <c r="D293" s="165"/>
    </row>
    <row r="294" spans="2:4" x14ac:dyDescent="0.15">
      <c r="B294" s="162" t="str">
        <f>IF(AND(Data!$N$30=1,Data!B293&lt;&gt;""),Data!B293,IF(AND(Data!$N$30=2,Data!C293&lt;&gt;""),Data!C293,IF(AND(Data!$N$30=3,Data!D293&lt;&gt;""),Data!D293,IF(AND(Data!$N$30=4,Data!E293&lt;&gt;""),Data!E293,IF(AND(Data!$N$30=5,Data!F293&lt;&gt;""),Data!F293,IF(AND(Data!$N$30=6,Data!G293&lt;&gt;""),Data!G293,IF(AND(Data!$N$30=7,Data!H293&lt;&gt;""),Data!H293,IF(AND(Data!$N$30=8,Data!I293&lt;&gt;""),Data!I293,IF(AND(Data!$N$30=9,Data!J293&lt;&gt;""),Data!J293,IF(AND(Data!$N$30=10,Data!K293&lt;&gt;""),Data!K293,""))))))))))</f>
        <v/>
      </c>
      <c r="C294" s="161" t="str">
        <f>IF(AND(Data!$N$37=1,Data!B293&lt;&gt;""),Data!B293,IF(AND(Data!$N$37=2,Data!C293&lt;&gt;""),Data!C293,IF(AND(Data!$N$37=3,Data!D293&lt;&gt;""),Data!D293,IF(AND(Data!$N$37=4,Data!E293&lt;&gt;""),Data!E293,IF(AND(Data!$N$37=5,Data!F293&lt;&gt;""),Data!F293,IF(AND(Data!$N$37=6,Data!G293&lt;&gt;""),Data!G293,IF(AND(Data!$N$37=7,Data!H293&lt;&gt;""),Data!H293,IF(AND(Data!$N$37=8,Data!I293&lt;&gt;""),Data!I293,IF(AND(Data!$N$37=9,Data!J293&lt;&gt;""),Data!J293,IF(AND(Data!$N$37=10,Data!K293&lt;&gt;""),Data!K293,""))))))))))</f>
        <v/>
      </c>
      <c r="D294" s="165"/>
    </row>
    <row r="295" spans="2:4" x14ac:dyDescent="0.15">
      <c r="B295" s="162" t="str">
        <f>IF(AND(Data!$N$30=1,Data!B294&lt;&gt;""),Data!B294,IF(AND(Data!$N$30=2,Data!C294&lt;&gt;""),Data!C294,IF(AND(Data!$N$30=3,Data!D294&lt;&gt;""),Data!D294,IF(AND(Data!$N$30=4,Data!E294&lt;&gt;""),Data!E294,IF(AND(Data!$N$30=5,Data!F294&lt;&gt;""),Data!F294,IF(AND(Data!$N$30=6,Data!G294&lt;&gt;""),Data!G294,IF(AND(Data!$N$30=7,Data!H294&lt;&gt;""),Data!H294,IF(AND(Data!$N$30=8,Data!I294&lt;&gt;""),Data!I294,IF(AND(Data!$N$30=9,Data!J294&lt;&gt;""),Data!J294,IF(AND(Data!$N$30=10,Data!K294&lt;&gt;""),Data!K294,""))))))))))</f>
        <v/>
      </c>
      <c r="C295" s="161" t="str">
        <f>IF(AND(Data!$N$37=1,Data!B294&lt;&gt;""),Data!B294,IF(AND(Data!$N$37=2,Data!C294&lt;&gt;""),Data!C294,IF(AND(Data!$N$37=3,Data!D294&lt;&gt;""),Data!D294,IF(AND(Data!$N$37=4,Data!E294&lt;&gt;""),Data!E294,IF(AND(Data!$N$37=5,Data!F294&lt;&gt;""),Data!F294,IF(AND(Data!$N$37=6,Data!G294&lt;&gt;""),Data!G294,IF(AND(Data!$N$37=7,Data!H294&lt;&gt;""),Data!H294,IF(AND(Data!$N$37=8,Data!I294&lt;&gt;""),Data!I294,IF(AND(Data!$N$37=9,Data!J294&lt;&gt;""),Data!J294,IF(AND(Data!$N$37=10,Data!K294&lt;&gt;""),Data!K294,""))))))))))</f>
        <v/>
      </c>
      <c r="D295" s="165"/>
    </row>
    <row r="296" spans="2:4" x14ac:dyDescent="0.15">
      <c r="B296" s="162" t="str">
        <f>IF(AND(Data!$N$30=1,Data!B295&lt;&gt;""),Data!B295,IF(AND(Data!$N$30=2,Data!C295&lt;&gt;""),Data!C295,IF(AND(Data!$N$30=3,Data!D295&lt;&gt;""),Data!D295,IF(AND(Data!$N$30=4,Data!E295&lt;&gt;""),Data!E295,IF(AND(Data!$N$30=5,Data!F295&lt;&gt;""),Data!F295,IF(AND(Data!$N$30=6,Data!G295&lt;&gt;""),Data!G295,IF(AND(Data!$N$30=7,Data!H295&lt;&gt;""),Data!H295,IF(AND(Data!$N$30=8,Data!I295&lt;&gt;""),Data!I295,IF(AND(Data!$N$30=9,Data!J295&lt;&gt;""),Data!J295,IF(AND(Data!$N$30=10,Data!K295&lt;&gt;""),Data!K295,""))))))))))</f>
        <v/>
      </c>
      <c r="C296" s="161" t="str">
        <f>IF(AND(Data!$N$37=1,Data!B295&lt;&gt;""),Data!B295,IF(AND(Data!$N$37=2,Data!C295&lt;&gt;""),Data!C295,IF(AND(Data!$N$37=3,Data!D295&lt;&gt;""),Data!D295,IF(AND(Data!$N$37=4,Data!E295&lt;&gt;""),Data!E295,IF(AND(Data!$N$37=5,Data!F295&lt;&gt;""),Data!F295,IF(AND(Data!$N$37=6,Data!G295&lt;&gt;""),Data!G295,IF(AND(Data!$N$37=7,Data!H295&lt;&gt;""),Data!H295,IF(AND(Data!$N$37=8,Data!I295&lt;&gt;""),Data!I295,IF(AND(Data!$N$37=9,Data!J295&lt;&gt;""),Data!J295,IF(AND(Data!$N$37=10,Data!K295&lt;&gt;""),Data!K295,""))))))))))</f>
        <v/>
      </c>
      <c r="D296" s="165"/>
    </row>
    <row r="297" spans="2:4" x14ac:dyDescent="0.15">
      <c r="B297" s="162" t="str">
        <f>IF(AND(Data!$N$30=1,Data!B296&lt;&gt;""),Data!B296,IF(AND(Data!$N$30=2,Data!C296&lt;&gt;""),Data!C296,IF(AND(Data!$N$30=3,Data!D296&lt;&gt;""),Data!D296,IF(AND(Data!$N$30=4,Data!E296&lt;&gt;""),Data!E296,IF(AND(Data!$N$30=5,Data!F296&lt;&gt;""),Data!F296,IF(AND(Data!$N$30=6,Data!G296&lt;&gt;""),Data!G296,IF(AND(Data!$N$30=7,Data!H296&lt;&gt;""),Data!H296,IF(AND(Data!$N$30=8,Data!I296&lt;&gt;""),Data!I296,IF(AND(Data!$N$30=9,Data!J296&lt;&gt;""),Data!J296,IF(AND(Data!$N$30=10,Data!K296&lt;&gt;""),Data!K296,""))))))))))</f>
        <v/>
      </c>
      <c r="C297" s="161" t="str">
        <f>IF(AND(Data!$N$37=1,Data!B296&lt;&gt;""),Data!B296,IF(AND(Data!$N$37=2,Data!C296&lt;&gt;""),Data!C296,IF(AND(Data!$N$37=3,Data!D296&lt;&gt;""),Data!D296,IF(AND(Data!$N$37=4,Data!E296&lt;&gt;""),Data!E296,IF(AND(Data!$N$37=5,Data!F296&lt;&gt;""),Data!F296,IF(AND(Data!$N$37=6,Data!G296&lt;&gt;""),Data!G296,IF(AND(Data!$N$37=7,Data!H296&lt;&gt;""),Data!H296,IF(AND(Data!$N$37=8,Data!I296&lt;&gt;""),Data!I296,IF(AND(Data!$N$37=9,Data!J296&lt;&gt;""),Data!J296,IF(AND(Data!$N$37=10,Data!K296&lt;&gt;""),Data!K296,""))))))))))</f>
        <v/>
      </c>
      <c r="D297" s="165"/>
    </row>
    <row r="298" spans="2:4" x14ac:dyDescent="0.15">
      <c r="B298" s="162" t="str">
        <f>IF(AND(Data!$N$30=1,Data!B297&lt;&gt;""),Data!B297,IF(AND(Data!$N$30=2,Data!C297&lt;&gt;""),Data!C297,IF(AND(Data!$N$30=3,Data!D297&lt;&gt;""),Data!D297,IF(AND(Data!$N$30=4,Data!E297&lt;&gt;""),Data!E297,IF(AND(Data!$N$30=5,Data!F297&lt;&gt;""),Data!F297,IF(AND(Data!$N$30=6,Data!G297&lt;&gt;""),Data!G297,IF(AND(Data!$N$30=7,Data!H297&lt;&gt;""),Data!H297,IF(AND(Data!$N$30=8,Data!I297&lt;&gt;""),Data!I297,IF(AND(Data!$N$30=9,Data!J297&lt;&gt;""),Data!J297,IF(AND(Data!$N$30=10,Data!K297&lt;&gt;""),Data!K297,""))))))))))</f>
        <v/>
      </c>
      <c r="C298" s="161" t="str">
        <f>IF(AND(Data!$N$37=1,Data!B297&lt;&gt;""),Data!B297,IF(AND(Data!$N$37=2,Data!C297&lt;&gt;""),Data!C297,IF(AND(Data!$N$37=3,Data!D297&lt;&gt;""),Data!D297,IF(AND(Data!$N$37=4,Data!E297&lt;&gt;""),Data!E297,IF(AND(Data!$N$37=5,Data!F297&lt;&gt;""),Data!F297,IF(AND(Data!$N$37=6,Data!G297&lt;&gt;""),Data!G297,IF(AND(Data!$N$37=7,Data!H297&lt;&gt;""),Data!H297,IF(AND(Data!$N$37=8,Data!I297&lt;&gt;""),Data!I297,IF(AND(Data!$N$37=9,Data!J297&lt;&gt;""),Data!J297,IF(AND(Data!$N$37=10,Data!K297&lt;&gt;""),Data!K297,""))))))))))</f>
        <v/>
      </c>
      <c r="D298" s="165"/>
    </row>
    <row r="299" spans="2:4" x14ac:dyDescent="0.15">
      <c r="B299" s="162" t="str">
        <f>IF(AND(Data!$N$30=1,Data!B298&lt;&gt;""),Data!B298,IF(AND(Data!$N$30=2,Data!C298&lt;&gt;""),Data!C298,IF(AND(Data!$N$30=3,Data!D298&lt;&gt;""),Data!D298,IF(AND(Data!$N$30=4,Data!E298&lt;&gt;""),Data!E298,IF(AND(Data!$N$30=5,Data!F298&lt;&gt;""),Data!F298,IF(AND(Data!$N$30=6,Data!G298&lt;&gt;""),Data!G298,IF(AND(Data!$N$30=7,Data!H298&lt;&gt;""),Data!H298,IF(AND(Data!$N$30=8,Data!I298&lt;&gt;""),Data!I298,IF(AND(Data!$N$30=9,Data!J298&lt;&gt;""),Data!J298,IF(AND(Data!$N$30=10,Data!K298&lt;&gt;""),Data!K298,""))))))))))</f>
        <v/>
      </c>
      <c r="C299" s="161" t="str">
        <f>IF(AND(Data!$N$37=1,Data!B298&lt;&gt;""),Data!B298,IF(AND(Data!$N$37=2,Data!C298&lt;&gt;""),Data!C298,IF(AND(Data!$N$37=3,Data!D298&lt;&gt;""),Data!D298,IF(AND(Data!$N$37=4,Data!E298&lt;&gt;""),Data!E298,IF(AND(Data!$N$37=5,Data!F298&lt;&gt;""),Data!F298,IF(AND(Data!$N$37=6,Data!G298&lt;&gt;""),Data!G298,IF(AND(Data!$N$37=7,Data!H298&lt;&gt;""),Data!H298,IF(AND(Data!$N$37=8,Data!I298&lt;&gt;""),Data!I298,IF(AND(Data!$N$37=9,Data!J298&lt;&gt;""),Data!J298,IF(AND(Data!$N$37=10,Data!K298&lt;&gt;""),Data!K298,""))))))))))</f>
        <v/>
      </c>
      <c r="D299" s="165"/>
    </row>
    <row r="300" spans="2:4" x14ac:dyDescent="0.15">
      <c r="B300" s="162" t="str">
        <f>IF(AND(Data!$N$30=1,Data!B299&lt;&gt;""),Data!B299,IF(AND(Data!$N$30=2,Data!C299&lt;&gt;""),Data!C299,IF(AND(Data!$N$30=3,Data!D299&lt;&gt;""),Data!D299,IF(AND(Data!$N$30=4,Data!E299&lt;&gt;""),Data!E299,IF(AND(Data!$N$30=5,Data!F299&lt;&gt;""),Data!F299,IF(AND(Data!$N$30=6,Data!G299&lt;&gt;""),Data!G299,IF(AND(Data!$N$30=7,Data!H299&lt;&gt;""),Data!H299,IF(AND(Data!$N$30=8,Data!I299&lt;&gt;""),Data!I299,IF(AND(Data!$N$30=9,Data!J299&lt;&gt;""),Data!J299,IF(AND(Data!$N$30=10,Data!K299&lt;&gt;""),Data!K299,""))))))))))</f>
        <v/>
      </c>
      <c r="C300" s="161" t="str">
        <f>IF(AND(Data!$N$37=1,Data!B299&lt;&gt;""),Data!B299,IF(AND(Data!$N$37=2,Data!C299&lt;&gt;""),Data!C299,IF(AND(Data!$N$37=3,Data!D299&lt;&gt;""),Data!D299,IF(AND(Data!$N$37=4,Data!E299&lt;&gt;""),Data!E299,IF(AND(Data!$N$37=5,Data!F299&lt;&gt;""),Data!F299,IF(AND(Data!$N$37=6,Data!G299&lt;&gt;""),Data!G299,IF(AND(Data!$N$37=7,Data!H299&lt;&gt;""),Data!H299,IF(AND(Data!$N$37=8,Data!I299&lt;&gt;""),Data!I299,IF(AND(Data!$N$37=9,Data!J299&lt;&gt;""),Data!J299,IF(AND(Data!$N$37=10,Data!K299&lt;&gt;""),Data!K299,""))))))))))</f>
        <v/>
      </c>
      <c r="D300" s="165"/>
    </row>
    <row r="301" spans="2:4" x14ac:dyDescent="0.15">
      <c r="B301" s="162" t="str">
        <f>IF(AND(Data!$N$30=1,Data!B300&lt;&gt;""),Data!B300,IF(AND(Data!$N$30=2,Data!C300&lt;&gt;""),Data!C300,IF(AND(Data!$N$30=3,Data!D300&lt;&gt;""),Data!D300,IF(AND(Data!$N$30=4,Data!E300&lt;&gt;""),Data!E300,IF(AND(Data!$N$30=5,Data!F300&lt;&gt;""),Data!F300,IF(AND(Data!$N$30=6,Data!G300&lt;&gt;""),Data!G300,IF(AND(Data!$N$30=7,Data!H300&lt;&gt;""),Data!H300,IF(AND(Data!$N$30=8,Data!I300&lt;&gt;""),Data!I300,IF(AND(Data!$N$30=9,Data!J300&lt;&gt;""),Data!J300,IF(AND(Data!$N$30=10,Data!K300&lt;&gt;""),Data!K300,""))))))))))</f>
        <v/>
      </c>
      <c r="C301" s="161" t="str">
        <f>IF(AND(Data!$N$37=1,Data!B300&lt;&gt;""),Data!B300,IF(AND(Data!$N$37=2,Data!C300&lt;&gt;""),Data!C300,IF(AND(Data!$N$37=3,Data!D300&lt;&gt;""),Data!D300,IF(AND(Data!$N$37=4,Data!E300&lt;&gt;""),Data!E300,IF(AND(Data!$N$37=5,Data!F300&lt;&gt;""),Data!F300,IF(AND(Data!$N$37=6,Data!G300&lt;&gt;""),Data!G300,IF(AND(Data!$N$37=7,Data!H300&lt;&gt;""),Data!H300,IF(AND(Data!$N$37=8,Data!I300&lt;&gt;""),Data!I300,IF(AND(Data!$N$37=9,Data!J300&lt;&gt;""),Data!J300,IF(AND(Data!$N$37=10,Data!K300&lt;&gt;""),Data!K300,""))))))))))</f>
        <v/>
      </c>
      <c r="D301" s="165"/>
    </row>
    <row r="302" spans="2:4" x14ac:dyDescent="0.15">
      <c r="B302" s="162" t="str">
        <f>IF(AND(Data!$N$30=1,Data!B301&lt;&gt;""),Data!B301,IF(AND(Data!$N$30=2,Data!C301&lt;&gt;""),Data!C301,IF(AND(Data!$N$30=3,Data!D301&lt;&gt;""),Data!D301,IF(AND(Data!$N$30=4,Data!E301&lt;&gt;""),Data!E301,IF(AND(Data!$N$30=5,Data!F301&lt;&gt;""),Data!F301,IF(AND(Data!$N$30=6,Data!G301&lt;&gt;""),Data!G301,IF(AND(Data!$N$30=7,Data!H301&lt;&gt;""),Data!H301,IF(AND(Data!$N$30=8,Data!I301&lt;&gt;""),Data!I301,IF(AND(Data!$N$30=9,Data!J301&lt;&gt;""),Data!J301,IF(AND(Data!$N$30=10,Data!K301&lt;&gt;""),Data!K301,""))))))))))</f>
        <v/>
      </c>
      <c r="C302" s="161" t="str">
        <f>IF(AND(Data!$N$37=1,Data!B301&lt;&gt;""),Data!B301,IF(AND(Data!$N$37=2,Data!C301&lt;&gt;""),Data!C301,IF(AND(Data!$N$37=3,Data!D301&lt;&gt;""),Data!D301,IF(AND(Data!$N$37=4,Data!E301&lt;&gt;""),Data!E301,IF(AND(Data!$N$37=5,Data!F301&lt;&gt;""),Data!F301,IF(AND(Data!$N$37=6,Data!G301&lt;&gt;""),Data!G301,IF(AND(Data!$N$37=7,Data!H301&lt;&gt;""),Data!H301,IF(AND(Data!$N$37=8,Data!I301&lt;&gt;""),Data!I301,IF(AND(Data!$N$37=9,Data!J301&lt;&gt;""),Data!J301,IF(AND(Data!$N$37=10,Data!K301&lt;&gt;""),Data!K301,""))))))))))</f>
        <v/>
      </c>
      <c r="D302" s="165"/>
    </row>
    <row r="303" spans="2:4" x14ac:dyDescent="0.15">
      <c r="B303" s="162" t="str">
        <f>IF(AND(Data!$N$30=1,Data!B302&lt;&gt;""),Data!B302,IF(AND(Data!$N$30=2,Data!C302&lt;&gt;""),Data!C302,IF(AND(Data!$N$30=3,Data!D302&lt;&gt;""),Data!D302,IF(AND(Data!$N$30=4,Data!E302&lt;&gt;""),Data!E302,IF(AND(Data!$N$30=5,Data!F302&lt;&gt;""),Data!F302,IF(AND(Data!$N$30=6,Data!G302&lt;&gt;""),Data!G302,IF(AND(Data!$N$30=7,Data!H302&lt;&gt;""),Data!H302,IF(AND(Data!$N$30=8,Data!I302&lt;&gt;""),Data!I302,IF(AND(Data!$N$30=9,Data!J302&lt;&gt;""),Data!J302,IF(AND(Data!$N$30=10,Data!K302&lt;&gt;""),Data!K302,""))))))))))</f>
        <v/>
      </c>
      <c r="C303" s="161" t="str">
        <f>IF(AND(Data!$N$37=1,Data!B302&lt;&gt;""),Data!B302,IF(AND(Data!$N$37=2,Data!C302&lt;&gt;""),Data!C302,IF(AND(Data!$N$37=3,Data!D302&lt;&gt;""),Data!D302,IF(AND(Data!$N$37=4,Data!E302&lt;&gt;""),Data!E302,IF(AND(Data!$N$37=5,Data!F302&lt;&gt;""),Data!F302,IF(AND(Data!$N$37=6,Data!G302&lt;&gt;""),Data!G302,IF(AND(Data!$N$37=7,Data!H302&lt;&gt;""),Data!H302,IF(AND(Data!$N$37=8,Data!I302&lt;&gt;""),Data!I302,IF(AND(Data!$N$37=9,Data!J302&lt;&gt;""),Data!J302,IF(AND(Data!$N$37=10,Data!K302&lt;&gt;""),Data!K302,""))))))))))</f>
        <v/>
      </c>
      <c r="D303" s="165"/>
    </row>
    <row r="304" spans="2:4" x14ac:dyDescent="0.15">
      <c r="B304" s="162" t="str">
        <f>IF(AND(Data!$N$30=1,Data!B303&lt;&gt;""),Data!B303,IF(AND(Data!$N$30=2,Data!C303&lt;&gt;""),Data!C303,IF(AND(Data!$N$30=3,Data!D303&lt;&gt;""),Data!D303,IF(AND(Data!$N$30=4,Data!E303&lt;&gt;""),Data!E303,IF(AND(Data!$N$30=5,Data!F303&lt;&gt;""),Data!F303,IF(AND(Data!$N$30=6,Data!G303&lt;&gt;""),Data!G303,IF(AND(Data!$N$30=7,Data!H303&lt;&gt;""),Data!H303,IF(AND(Data!$N$30=8,Data!I303&lt;&gt;""),Data!I303,IF(AND(Data!$N$30=9,Data!J303&lt;&gt;""),Data!J303,IF(AND(Data!$N$30=10,Data!K303&lt;&gt;""),Data!K303,""))))))))))</f>
        <v/>
      </c>
      <c r="C304" s="161" t="str">
        <f>IF(AND(Data!$N$37=1,Data!B303&lt;&gt;""),Data!B303,IF(AND(Data!$N$37=2,Data!C303&lt;&gt;""),Data!C303,IF(AND(Data!$N$37=3,Data!D303&lt;&gt;""),Data!D303,IF(AND(Data!$N$37=4,Data!E303&lt;&gt;""),Data!E303,IF(AND(Data!$N$37=5,Data!F303&lt;&gt;""),Data!F303,IF(AND(Data!$N$37=6,Data!G303&lt;&gt;""),Data!G303,IF(AND(Data!$N$37=7,Data!H303&lt;&gt;""),Data!H303,IF(AND(Data!$N$37=8,Data!I303&lt;&gt;""),Data!I303,IF(AND(Data!$N$37=9,Data!J303&lt;&gt;""),Data!J303,IF(AND(Data!$N$37=10,Data!K303&lt;&gt;""),Data!K303,""))))))))))</f>
        <v/>
      </c>
      <c r="D304" s="165"/>
    </row>
    <row r="305" spans="2:4" x14ac:dyDescent="0.15">
      <c r="B305" s="162" t="str">
        <f>IF(AND(Data!$N$30=1,Data!B304&lt;&gt;""),Data!B304,IF(AND(Data!$N$30=2,Data!C304&lt;&gt;""),Data!C304,IF(AND(Data!$N$30=3,Data!D304&lt;&gt;""),Data!D304,IF(AND(Data!$N$30=4,Data!E304&lt;&gt;""),Data!E304,IF(AND(Data!$N$30=5,Data!F304&lt;&gt;""),Data!F304,IF(AND(Data!$N$30=6,Data!G304&lt;&gt;""),Data!G304,IF(AND(Data!$N$30=7,Data!H304&lt;&gt;""),Data!H304,IF(AND(Data!$N$30=8,Data!I304&lt;&gt;""),Data!I304,IF(AND(Data!$N$30=9,Data!J304&lt;&gt;""),Data!J304,IF(AND(Data!$N$30=10,Data!K304&lt;&gt;""),Data!K304,""))))))))))</f>
        <v/>
      </c>
      <c r="C305" s="161" t="str">
        <f>IF(AND(Data!$N$37=1,Data!B304&lt;&gt;""),Data!B304,IF(AND(Data!$N$37=2,Data!C304&lt;&gt;""),Data!C304,IF(AND(Data!$N$37=3,Data!D304&lt;&gt;""),Data!D304,IF(AND(Data!$N$37=4,Data!E304&lt;&gt;""),Data!E304,IF(AND(Data!$N$37=5,Data!F304&lt;&gt;""),Data!F304,IF(AND(Data!$N$37=6,Data!G304&lt;&gt;""),Data!G304,IF(AND(Data!$N$37=7,Data!H304&lt;&gt;""),Data!H304,IF(AND(Data!$N$37=8,Data!I304&lt;&gt;""),Data!I304,IF(AND(Data!$N$37=9,Data!J304&lt;&gt;""),Data!J304,IF(AND(Data!$N$37=10,Data!K304&lt;&gt;""),Data!K304,""))))))))))</f>
        <v/>
      </c>
      <c r="D305" s="165"/>
    </row>
    <row r="306" spans="2:4" x14ac:dyDescent="0.15">
      <c r="B306" s="162" t="str">
        <f>IF(AND(Data!$N$30=1,Data!B305&lt;&gt;""),Data!B305,IF(AND(Data!$N$30=2,Data!C305&lt;&gt;""),Data!C305,IF(AND(Data!$N$30=3,Data!D305&lt;&gt;""),Data!D305,IF(AND(Data!$N$30=4,Data!E305&lt;&gt;""),Data!E305,IF(AND(Data!$N$30=5,Data!F305&lt;&gt;""),Data!F305,IF(AND(Data!$N$30=6,Data!G305&lt;&gt;""),Data!G305,IF(AND(Data!$N$30=7,Data!H305&lt;&gt;""),Data!H305,IF(AND(Data!$N$30=8,Data!I305&lt;&gt;""),Data!I305,IF(AND(Data!$N$30=9,Data!J305&lt;&gt;""),Data!J305,IF(AND(Data!$N$30=10,Data!K305&lt;&gt;""),Data!K305,""))))))))))</f>
        <v/>
      </c>
      <c r="C306" s="161" t="str">
        <f>IF(AND(Data!$N$37=1,Data!B305&lt;&gt;""),Data!B305,IF(AND(Data!$N$37=2,Data!C305&lt;&gt;""),Data!C305,IF(AND(Data!$N$37=3,Data!D305&lt;&gt;""),Data!D305,IF(AND(Data!$N$37=4,Data!E305&lt;&gt;""),Data!E305,IF(AND(Data!$N$37=5,Data!F305&lt;&gt;""),Data!F305,IF(AND(Data!$N$37=6,Data!G305&lt;&gt;""),Data!G305,IF(AND(Data!$N$37=7,Data!H305&lt;&gt;""),Data!H305,IF(AND(Data!$N$37=8,Data!I305&lt;&gt;""),Data!I305,IF(AND(Data!$N$37=9,Data!J305&lt;&gt;""),Data!J305,IF(AND(Data!$N$37=10,Data!K305&lt;&gt;""),Data!K305,""))))))))))</f>
        <v/>
      </c>
      <c r="D306" s="165"/>
    </row>
    <row r="307" spans="2:4" x14ac:dyDescent="0.15">
      <c r="B307" s="162" t="str">
        <f>IF(AND(Data!$N$30=1,Data!B306&lt;&gt;""),Data!B306,IF(AND(Data!$N$30=2,Data!C306&lt;&gt;""),Data!C306,IF(AND(Data!$N$30=3,Data!D306&lt;&gt;""),Data!D306,IF(AND(Data!$N$30=4,Data!E306&lt;&gt;""),Data!E306,IF(AND(Data!$N$30=5,Data!F306&lt;&gt;""),Data!F306,IF(AND(Data!$N$30=6,Data!G306&lt;&gt;""),Data!G306,IF(AND(Data!$N$30=7,Data!H306&lt;&gt;""),Data!H306,IF(AND(Data!$N$30=8,Data!I306&lt;&gt;""),Data!I306,IF(AND(Data!$N$30=9,Data!J306&lt;&gt;""),Data!J306,IF(AND(Data!$N$30=10,Data!K306&lt;&gt;""),Data!K306,""))))))))))</f>
        <v/>
      </c>
      <c r="C307" s="161" t="str">
        <f>IF(AND(Data!$N$37=1,Data!B306&lt;&gt;""),Data!B306,IF(AND(Data!$N$37=2,Data!C306&lt;&gt;""),Data!C306,IF(AND(Data!$N$37=3,Data!D306&lt;&gt;""),Data!D306,IF(AND(Data!$N$37=4,Data!E306&lt;&gt;""),Data!E306,IF(AND(Data!$N$37=5,Data!F306&lt;&gt;""),Data!F306,IF(AND(Data!$N$37=6,Data!G306&lt;&gt;""),Data!G306,IF(AND(Data!$N$37=7,Data!H306&lt;&gt;""),Data!H306,IF(AND(Data!$N$37=8,Data!I306&lt;&gt;""),Data!I306,IF(AND(Data!$N$37=9,Data!J306&lt;&gt;""),Data!J306,IF(AND(Data!$N$37=10,Data!K306&lt;&gt;""),Data!K306,""))))))))))</f>
        <v/>
      </c>
      <c r="D307" s="165"/>
    </row>
    <row r="308" spans="2:4" x14ac:dyDescent="0.15">
      <c r="B308" s="162" t="str">
        <f>IF(AND(Data!$N$30=1,Data!B307&lt;&gt;""),Data!B307,IF(AND(Data!$N$30=2,Data!C307&lt;&gt;""),Data!C307,IF(AND(Data!$N$30=3,Data!D307&lt;&gt;""),Data!D307,IF(AND(Data!$N$30=4,Data!E307&lt;&gt;""),Data!E307,IF(AND(Data!$N$30=5,Data!F307&lt;&gt;""),Data!F307,IF(AND(Data!$N$30=6,Data!G307&lt;&gt;""),Data!G307,IF(AND(Data!$N$30=7,Data!H307&lt;&gt;""),Data!H307,IF(AND(Data!$N$30=8,Data!I307&lt;&gt;""),Data!I307,IF(AND(Data!$N$30=9,Data!J307&lt;&gt;""),Data!J307,IF(AND(Data!$N$30=10,Data!K307&lt;&gt;""),Data!K307,""))))))))))</f>
        <v/>
      </c>
      <c r="C308" s="161" t="str">
        <f>IF(AND(Data!$N$37=1,Data!B307&lt;&gt;""),Data!B307,IF(AND(Data!$N$37=2,Data!C307&lt;&gt;""),Data!C307,IF(AND(Data!$N$37=3,Data!D307&lt;&gt;""),Data!D307,IF(AND(Data!$N$37=4,Data!E307&lt;&gt;""),Data!E307,IF(AND(Data!$N$37=5,Data!F307&lt;&gt;""),Data!F307,IF(AND(Data!$N$37=6,Data!G307&lt;&gt;""),Data!G307,IF(AND(Data!$N$37=7,Data!H307&lt;&gt;""),Data!H307,IF(AND(Data!$N$37=8,Data!I307&lt;&gt;""),Data!I307,IF(AND(Data!$N$37=9,Data!J307&lt;&gt;""),Data!J307,IF(AND(Data!$N$37=10,Data!K307&lt;&gt;""),Data!K307,""))))))))))</f>
        <v/>
      </c>
      <c r="D308" s="165"/>
    </row>
    <row r="309" spans="2:4" x14ac:dyDescent="0.15">
      <c r="B309" s="162" t="str">
        <f>IF(AND(Data!$N$30=1,Data!B308&lt;&gt;""),Data!B308,IF(AND(Data!$N$30=2,Data!C308&lt;&gt;""),Data!C308,IF(AND(Data!$N$30=3,Data!D308&lt;&gt;""),Data!D308,IF(AND(Data!$N$30=4,Data!E308&lt;&gt;""),Data!E308,IF(AND(Data!$N$30=5,Data!F308&lt;&gt;""),Data!F308,IF(AND(Data!$N$30=6,Data!G308&lt;&gt;""),Data!G308,IF(AND(Data!$N$30=7,Data!H308&lt;&gt;""),Data!H308,IF(AND(Data!$N$30=8,Data!I308&lt;&gt;""),Data!I308,IF(AND(Data!$N$30=9,Data!J308&lt;&gt;""),Data!J308,IF(AND(Data!$N$30=10,Data!K308&lt;&gt;""),Data!K308,""))))))))))</f>
        <v/>
      </c>
      <c r="C309" s="161" t="str">
        <f>IF(AND(Data!$N$37=1,Data!B308&lt;&gt;""),Data!B308,IF(AND(Data!$N$37=2,Data!C308&lt;&gt;""),Data!C308,IF(AND(Data!$N$37=3,Data!D308&lt;&gt;""),Data!D308,IF(AND(Data!$N$37=4,Data!E308&lt;&gt;""),Data!E308,IF(AND(Data!$N$37=5,Data!F308&lt;&gt;""),Data!F308,IF(AND(Data!$N$37=6,Data!G308&lt;&gt;""),Data!G308,IF(AND(Data!$N$37=7,Data!H308&lt;&gt;""),Data!H308,IF(AND(Data!$N$37=8,Data!I308&lt;&gt;""),Data!I308,IF(AND(Data!$N$37=9,Data!J308&lt;&gt;""),Data!J308,IF(AND(Data!$N$37=10,Data!K308&lt;&gt;""),Data!K308,""))))))))))</f>
        <v/>
      </c>
      <c r="D309" s="165"/>
    </row>
    <row r="310" spans="2:4" x14ac:dyDescent="0.15">
      <c r="B310" s="162" t="str">
        <f>IF(AND(Data!$N$30=1,Data!B309&lt;&gt;""),Data!B309,IF(AND(Data!$N$30=2,Data!C309&lt;&gt;""),Data!C309,IF(AND(Data!$N$30=3,Data!D309&lt;&gt;""),Data!D309,IF(AND(Data!$N$30=4,Data!E309&lt;&gt;""),Data!E309,IF(AND(Data!$N$30=5,Data!F309&lt;&gt;""),Data!F309,IF(AND(Data!$N$30=6,Data!G309&lt;&gt;""),Data!G309,IF(AND(Data!$N$30=7,Data!H309&lt;&gt;""),Data!H309,IF(AND(Data!$N$30=8,Data!I309&lt;&gt;""),Data!I309,IF(AND(Data!$N$30=9,Data!J309&lt;&gt;""),Data!J309,IF(AND(Data!$N$30=10,Data!K309&lt;&gt;""),Data!K309,""))))))))))</f>
        <v/>
      </c>
      <c r="C310" s="161" t="str">
        <f>IF(AND(Data!$N$37=1,Data!B309&lt;&gt;""),Data!B309,IF(AND(Data!$N$37=2,Data!C309&lt;&gt;""),Data!C309,IF(AND(Data!$N$37=3,Data!D309&lt;&gt;""),Data!D309,IF(AND(Data!$N$37=4,Data!E309&lt;&gt;""),Data!E309,IF(AND(Data!$N$37=5,Data!F309&lt;&gt;""),Data!F309,IF(AND(Data!$N$37=6,Data!G309&lt;&gt;""),Data!G309,IF(AND(Data!$N$37=7,Data!H309&lt;&gt;""),Data!H309,IF(AND(Data!$N$37=8,Data!I309&lt;&gt;""),Data!I309,IF(AND(Data!$N$37=9,Data!J309&lt;&gt;""),Data!J309,IF(AND(Data!$N$37=10,Data!K309&lt;&gt;""),Data!K309,""))))))))))</f>
        <v/>
      </c>
      <c r="D310" s="165"/>
    </row>
    <row r="311" spans="2:4" x14ac:dyDescent="0.15">
      <c r="B311" s="162" t="str">
        <f>IF(AND(Data!$N$30=1,Data!B310&lt;&gt;""),Data!B310,IF(AND(Data!$N$30=2,Data!C310&lt;&gt;""),Data!C310,IF(AND(Data!$N$30=3,Data!D310&lt;&gt;""),Data!D310,IF(AND(Data!$N$30=4,Data!E310&lt;&gt;""),Data!E310,IF(AND(Data!$N$30=5,Data!F310&lt;&gt;""),Data!F310,IF(AND(Data!$N$30=6,Data!G310&lt;&gt;""),Data!G310,IF(AND(Data!$N$30=7,Data!H310&lt;&gt;""),Data!H310,IF(AND(Data!$N$30=8,Data!I310&lt;&gt;""),Data!I310,IF(AND(Data!$N$30=9,Data!J310&lt;&gt;""),Data!J310,IF(AND(Data!$N$30=10,Data!K310&lt;&gt;""),Data!K310,""))))))))))</f>
        <v/>
      </c>
      <c r="C311" s="161" t="str">
        <f>IF(AND(Data!$N$37=1,Data!B310&lt;&gt;""),Data!B310,IF(AND(Data!$N$37=2,Data!C310&lt;&gt;""),Data!C310,IF(AND(Data!$N$37=3,Data!D310&lt;&gt;""),Data!D310,IF(AND(Data!$N$37=4,Data!E310&lt;&gt;""),Data!E310,IF(AND(Data!$N$37=5,Data!F310&lt;&gt;""),Data!F310,IF(AND(Data!$N$37=6,Data!G310&lt;&gt;""),Data!G310,IF(AND(Data!$N$37=7,Data!H310&lt;&gt;""),Data!H310,IF(AND(Data!$N$37=8,Data!I310&lt;&gt;""),Data!I310,IF(AND(Data!$N$37=9,Data!J310&lt;&gt;""),Data!J310,IF(AND(Data!$N$37=10,Data!K310&lt;&gt;""),Data!K310,""))))))))))</f>
        <v/>
      </c>
      <c r="D311" s="165"/>
    </row>
    <row r="312" spans="2:4" x14ac:dyDescent="0.15">
      <c r="B312" s="162" t="str">
        <f>IF(AND(Data!$N$30=1,Data!B311&lt;&gt;""),Data!B311,IF(AND(Data!$N$30=2,Data!C311&lt;&gt;""),Data!C311,IF(AND(Data!$N$30=3,Data!D311&lt;&gt;""),Data!D311,IF(AND(Data!$N$30=4,Data!E311&lt;&gt;""),Data!E311,IF(AND(Data!$N$30=5,Data!F311&lt;&gt;""),Data!F311,IF(AND(Data!$N$30=6,Data!G311&lt;&gt;""),Data!G311,IF(AND(Data!$N$30=7,Data!H311&lt;&gt;""),Data!H311,IF(AND(Data!$N$30=8,Data!I311&lt;&gt;""),Data!I311,IF(AND(Data!$N$30=9,Data!J311&lt;&gt;""),Data!J311,IF(AND(Data!$N$30=10,Data!K311&lt;&gt;""),Data!K311,""))))))))))</f>
        <v/>
      </c>
      <c r="C312" s="161" t="str">
        <f>IF(AND(Data!$N$37=1,Data!B311&lt;&gt;""),Data!B311,IF(AND(Data!$N$37=2,Data!C311&lt;&gt;""),Data!C311,IF(AND(Data!$N$37=3,Data!D311&lt;&gt;""),Data!D311,IF(AND(Data!$N$37=4,Data!E311&lt;&gt;""),Data!E311,IF(AND(Data!$N$37=5,Data!F311&lt;&gt;""),Data!F311,IF(AND(Data!$N$37=6,Data!G311&lt;&gt;""),Data!G311,IF(AND(Data!$N$37=7,Data!H311&lt;&gt;""),Data!H311,IF(AND(Data!$N$37=8,Data!I311&lt;&gt;""),Data!I311,IF(AND(Data!$N$37=9,Data!J311&lt;&gt;""),Data!J311,IF(AND(Data!$N$37=10,Data!K311&lt;&gt;""),Data!K311,""))))))))))</f>
        <v/>
      </c>
      <c r="D312" s="165"/>
    </row>
    <row r="313" spans="2:4" x14ac:dyDescent="0.15">
      <c r="B313" s="162" t="str">
        <f>IF(AND(Data!$N$30=1,Data!B312&lt;&gt;""),Data!B312,IF(AND(Data!$N$30=2,Data!C312&lt;&gt;""),Data!C312,IF(AND(Data!$N$30=3,Data!D312&lt;&gt;""),Data!D312,IF(AND(Data!$N$30=4,Data!E312&lt;&gt;""),Data!E312,IF(AND(Data!$N$30=5,Data!F312&lt;&gt;""),Data!F312,IF(AND(Data!$N$30=6,Data!G312&lt;&gt;""),Data!G312,IF(AND(Data!$N$30=7,Data!H312&lt;&gt;""),Data!H312,IF(AND(Data!$N$30=8,Data!I312&lt;&gt;""),Data!I312,IF(AND(Data!$N$30=9,Data!J312&lt;&gt;""),Data!J312,IF(AND(Data!$N$30=10,Data!K312&lt;&gt;""),Data!K312,""))))))))))</f>
        <v/>
      </c>
      <c r="C313" s="161" t="str">
        <f>IF(AND(Data!$N$37=1,Data!B312&lt;&gt;""),Data!B312,IF(AND(Data!$N$37=2,Data!C312&lt;&gt;""),Data!C312,IF(AND(Data!$N$37=3,Data!D312&lt;&gt;""),Data!D312,IF(AND(Data!$N$37=4,Data!E312&lt;&gt;""),Data!E312,IF(AND(Data!$N$37=5,Data!F312&lt;&gt;""),Data!F312,IF(AND(Data!$N$37=6,Data!G312&lt;&gt;""),Data!G312,IF(AND(Data!$N$37=7,Data!H312&lt;&gt;""),Data!H312,IF(AND(Data!$N$37=8,Data!I312&lt;&gt;""),Data!I312,IF(AND(Data!$N$37=9,Data!J312&lt;&gt;""),Data!J312,IF(AND(Data!$N$37=10,Data!K312&lt;&gt;""),Data!K312,""))))))))))</f>
        <v/>
      </c>
      <c r="D313" s="165"/>
    </row>
    <row r="314" spans="2:4" x14ac:dyDescent="0.15">
      <c r="B314" s="162" t="str">
        <f>IF(AND(Data!$N$30=1,Data!B313&lt;&gt;""),Data!B313,IF(AND(Data!$N$30=2,Data!C313&lt;&gt;""),Data!C313,IF(AND(Data!$N$30=3,Data!D313&lt;&gt;""),Data!D313,IF(AND(Data!$N$30=4,Data!E313&lt;&gt;""),Data!E313,IF(AND(Data!$N$30=5,Data!F313&lt;&gt;""),Data!F313,IF(AND(Data!$N$30=6,Data!G313&lt;&gt;""),Data!G313,IF(AND(Data!$N$30=7,Data!H313&lt;&gt;""),Data!H313,IF(AND(Data!$N$30=8,Data!I313&lt;&gt;""),Data!I313,IF(AND(Data!$N$30=9,Data!J313&lt;&gt;""),Data!J313,IF(AND(Data!$N$30=10,Data!K313&lt;&gt;""),Data!K313,""))))))))))</f>
        <v/>
      </c>
      <c r="C314" s="161" t="str">
        <f>IF(AND(Data!$N$37=1,Data!B313&lt;&gt;""),Data!B313,IF(AND(Data!$N$37=2,Data!C313&lt;&gt;""),Data!C313,IF(AND(Data!$N$37=3,Data!D313&lt;&gt;""),Data!D313,IF(AND(Data!$N$37=4,Data!E313&lt;&gt;""),Data!E313,IF(AND(Data!$N$37=5,Data!F313&lt;&gt;""),Data!F313,IF(AND(Data!$N$37=6,Data!G313&lt;&gt;""),Data!G313,IF(AND(Data!$N$37=7,Data!H313&lt;&gt;""),Data!H313,IF(AND(Data!$N$37=8,Data!I313&lt;&gt;""),Data!I313,IF(AND(Data!$N$37=9,Data!J313&lt;&gt;""),Data!J313,IF(AND(Data!$N$37=10,Data!K313&lt;&gt;""),Data!K313,""))))))))))</f>
        <v/>
      </c>
      <c r="D314" s="165"/>
    </row>
    <row r="315" spans="2:4" x14ac:dyDescent="0.15">
      <c r="B315" s="162" t="str">
        <f>IF(AND(Data!$N$30=1,Data!B314&lt;&gt;""),Data!B314,IF(AND(Data!$N$30=2,Data!C314&lt;&gt;""),Data!C314,IF(AND(Data!$N$30=3,Data!D314&lt;&gt;""),Data!D314,IF(AND(Data!$N$30=4,Data!E314&lt;&gt;""),Data!E314,IF(AND(Data!$N$30=5,Data!F314&lt;&gt;""),Data!F314,IF(AND(Data!$N$30=6,Data!G314&lt;&gt;""),Data!G314,IF(AND(Data!$N$30=7,Data!H314&lt;&gt;""),Data!H314,IF(AND(Data!$N$30=8,Data!I314&lt;&gt;""),Data!I314,IF(AND(Data!$N$30=9,Data!J314&lt;&gt;""),Data!J314,IF(AND(Data!$N$30=10,Data!K314&lt;&gt;""),Data!K314,""))))))))))</f>
        <v/>
      </c>
      <c r="C315" s="161" t="str">
        <f>IF(AND(Data!$N$37=1,Data!B314&lt;&gt;""),Data!B314,IF(AND(Data!$N$37=2,Data!C314&lt;&gt;""),Data!C314,IF(AND(Data!$N$37=3,Data!D314&lt;&gt;""),Data!D314,IF(AND(Data!$N$37=4,Data!E314&lt;&gt;""),Data!E314,IF(AND(Data!$N$37=5,Data!F314&lt;&gt;""),Data!F314,IF(AND(Data!$N$37=6,Data!G314&lt;&gt;""),Data!G314,IF(AND(Data!$N$37=7,Data!H314&lt;&gt;""),Data!H314,IF(AND(Data!$N$37=8,Data!I314&lt;&gt;""),Data!I314,IF(AND(Data!$N$37=9,Data!J314&lt;&gt;""),Data!J314,IF(AND(Data!$N$37=10,Data!K314&lt;&gt;""),Data!K314,""))))))))))</f>
        <v/>
      </c>
      <c r="D315" s="165"/>
    </row>
    <row r="316" spans="2:4" x14ac:dyDescent="0.15">
      <c r="B316" s="162" t="str">
        <f>IF(AND(Data!$N$30=1,Data!B315&lt;&gt;""),Data!B315,IF(AND(Data!$N$30=2,Data!C315&lt;&gt;""),Data!C315,IF(AND(Data!$N$30=3,Data!D315&lt;&gt;""),Data!D315,IF(AND(Data!$N$30=4,Data!E315&lt;&gt;""),Data!E315,IF(AND(Data!$N$30=5,Data!F315&lt;&gt;""),Data!F315,IF(AND(Data!$N$30=6,Data!G315&lt;&gt;""),Data!G315,IF(AND(Data!$N$30=7,Data!H315&lt;&gt;""),Data!H315,IF(AND(Data!$N$30=8,Data!I315&lt;&gt;""),Data!I315,IF(AND(Data!$N$30=9,Data!J315&lt;&gt;""),Data!J315,IF(AND(Data!$N$30=10,Data!K315&lt;&gt;""),Data!K315,""))))))))))</f>
        <v/>
      </c>
      <c r="C316" s="161" t="str">
        <f>IF(AND(Data!$N$37=1,Data!B315&lt;&gt;""),Data!B315,IF(AND(Data!$N$37=2,Data!C315&lt;&gt;""),Data!C315,IF(AND(Data!$N$37=3,Data!D315&lt;&gt;""),Data!D315,IF(AND(Data!$N$37=4,Data!E315&lt;&gt;""),Data!E315,IF(AND(Data!$N$37=5,Data!F315&lt;&gt;""),Data!F315,IF(AND(Data!$N$37=6,Data!G315&lt;&gt;""),Data!G315,IF(AND(Data!$N$37=7,Data!H315&lt;&gt;""),Data!H315,IF(AND(Data!$N$37=8,Data!I315&lt;&gt;""),Data!I315,IF(AND(Data!$N$37=9,Data!J315&lt;&gt;""),Data!J315,IF(AND(Data!$N$37=10,Data!K315&lt;&gt;""),Data!K315,""))))))))))</f>
        <v/>
      </c>
      <c r="D316" s="165"/>
    </row>
    <row r="317" spans="2:4" x14ac:dyDescent="0.15">
      <c r="B317" s="162" t="str">
        <f>IF(AND(Data!$N$30=1,Data!B316&lt;&gt;""),Data!B316,IF(AND(Data!$N$30=2,Data!C316&lt;&gt;""),Data!C316,IF(AND(Data!$N$30=3,Data!D316&lt;&gt;""),Data!D316,IF(AND(Data!$N$30=4,Data!E316&lt;&gt;""),Data!E316,IF(AND(Data!$N$30=5,Data!F316&lt;&gt;""),Data!F316,IF(AND(Data!$N$30=6,Data!G316&lt;&gt;""),Data!G316,IF(AND(Data!$N$30=7,Data!H316&lt;&gt;""),Data!H316,IF(AND(Data!$N$30=8,Data!I316&lt;&gt;""),Data!I316,IF(AND(Data!$N$30=9,Data!J316&lt;&gt;""),Data!J316,IF(AND(Data!$N$30=10,Data!K316&lt;&gt;""),Data!K316,""))))))))))</f>
        <v/>
      </c>
      <c r="C317" s="161" t="str">
        <f>IF(AND(Data!$N$37=1,Data!B316&lt;&gt;""),Data!B316,IF(AND(Data!$N$37=2,Data!C316&lt;&gt;""),Data!C316,IF(AND(Data!$N$37=3,Data!D316&lt;&gt;""),Data!D316,IF(AND(Data!$N$37=4,Data!E316&lt;&gt;""),Data!E316,IF(AND(Data!$N$37=5,Data!F316&lt;&gt;""),Data!F316,IF(AND(Data!$N$37=6,Data!G316&lt;&gt;""),Data!G316,IF(AND(Data!$N$37=7,Data!H316&lt;&gt;""),Data!H316,IF(AND(Data!$N$37=8,Data!I316&lt;&gt;""),Data!I316,IF(AND(Data!$N$37=9,Data!J316&lt;&gt;""),Data!J316,IF(AND(Data!$N$37=10,Data!K316&lt;&gt;""),Data!K316,""))))))))))</f>
        <v/>
      </c>
      <c r="D317" s="165"/>
    </row>
    <row r="318" spans="2:4" x14ac:dyDescent="0.15">
      <c r="B318" s="162" t="str">
        <f>IF(AND(Data!$N$30=1,Data!B317&lt;&gt;""),Data!B317,IF(AND(Data!$N$30=2,Data!C317&lt;&gt;""),Data!C317,IF(AND(Data!$N$30=3,Data!D317&lt;&gt;""),Data!D317,IF(AND(Data!$N$30=4,Data!E317&lt;&gt;""),Data!E317,IF(AND(Data!$N$30=5,Data!F317&lt;&gt;""),Data!F317,IF(AND(Data!$N$30=6,Data!G317&lt;&gt;""),Data!G317,IF(AND(Data!$N$30=7,Data!H317&lt;&gt;""),Data!H317,IF(AND(Data!$N$30=8,Data!I317&lt;&gt;""),Data!I317,IF(AND(Data!$N$30=9,Data!J317&lt;&gt;""),Data!J317,IF(AND(Data!$N$30=10,Data!K317&lt;&gt;""),Data!K317,""))))))))))</f>
        <v/>
      </c>
      <c r="C318" s="161" t="str">
        <f>IF(AND(Data!$N$37=1,Data!B317&lt;&gt;""),Data!B317,IF(AND(Data!$N$37=2,Data!C317&lt;&gt;""),Data!C317,IF(AND(Data!$N$37=3,Data!D317&lt;&gt;""),Data!D317,IF(AND(Data!$N$37=4,Data!E317&lt;&gt;""),Data!E317,IF(AND(Data!$N$37=5,Data!F317&lt;&gt;""),Data!F317,IF(AND(Data!$N$37=6,Data!G317&lt;&gt;""),Data!G317,IF(AND(Data!$N$37=7,Data!H317&lt;&gt;""),Data!H317,IF(AND(Data!$N$37=8,Data!I317&lt;&gt;""),Data!I317,IF(AND(Data!$N$37=9,Data!J317&lt;&gt;""),Data!J317,IF(AND(Data!$N$37=10,Data!K317&lt;&gt;""),Data!K317,""))))))))))</f>
        <v/>
      </c>
      <c r="D318" s="165"/>
    </row>
    <row r="319" spans="2:4" x14ac:dyDescent="0.15">
      <c r="B319" s="162" t="str">
        <f>IF(AND(Data!$N$30=1,Data!B318&lt;&gt;""),Data!B318,IF(AND(Data!$N$30=2,Data!C318&lt;&gt;""),Data!C318,IF(AND(Data!$N$30=3,Data!D318&lt;&gt;""),Data!D318,IF(AND(Data!$N$30=4,Data!E318&lt;&gt;""),Data!E318,IF(AND(Data!$N$30=5,Data!F318&lt;&gt;""),Data!F318,IF(AND(Data!$N$30=6,Data!G318&lt;&gt;""),Data!G318,IF(AND(Data!$N$30=7,Data!H318&lt;&gt;""),Data!H318,IF(AND(Data!$N$30=8,Data!I318&lt;&gt;""),Data!I318,IF(AND(Data!$N$30=9,Data!J318&lt;&gt;""),Data!J318,IF(AND(Data!$N$30=10,Data!K318&lt;&gt;""),Data!K318,""))))))))))</f>
        <v/>
      </c>
      <c r="C319" s="161" t="str">
        <f>IF(AND(Data!$N$37=1,Data!B318&lt;&gt;""),Data!B318,IF(AND(Data!$N$37=2,Data!C318&lt;&gt;""),Data!C318,IF(AND(Data!$N$37=3,Data!D318&lt;&gt;""),Data!D318,IF(AND(Data!$N$37=4,Data!E318&lt;&gt;""),Data!E318,IF(AND(Data!$N$37=5,Data!F318&lt;&gt;""),Data!F318,IF(AND(Data!$N$37=6,Data!G318&lt;&gt;""),Data!G318,IF(AND(Data!$N$37=7,Data!H318&lt;&gt;""),Data!H318,IF(AND(Data!$N$37=8,Data!I318&lt;&gt;""),Data!I318,IF(AND(Data!$N$37=9,Data!J318&lt;&gt;""),Data!J318,IF(AND(Data!$N$37=10,Data!K318&lt;&gt;""),Data!K318,""))))))))))</f>
        <v/>
      </c>
      <c r="D319" s="165"/>
    </row>
    <row r="320" spans="2:4" x14ac:dyDescent="0.15">
      <c r="B320" s="162" t="str">
        <f>IF(AND(Data!$N$30=1,Data!B319&lt;&gt;""),Data!B319,IF(AND(Data!$N$30=2,Data!C319&lt;&gt;""),Data!C319,IF(AND(Data!$N$30=3,Data!D319&lt;&gt;""),Data!D319,IF(AND(Data!$N$30=4,Data!E319&lt;&gt;""),Data!E319,IF(AND(Data!$N$30=5,Data!F319&lt;&gt;""),Data!F319,IF(AND(Data!$N$30=6,Data!G319&lt;&gt;""),Data!G319,IF(AND(Data!$N$30=7,Data!H319&lt;&gt;""),Data!H319,IF(AND(Data!$N$30=8,Data!I319&lt;&gt;""),Data!I319,IF(AND(Data!$N$30=9,Data!J319&lt;&gt;""),Data!J319,IF(AND(Data!$N$30=10,Data!K319&lt;&gt;""),Data!K319,""))))))))))</f>
        <v/>
      </c>
      <c r="C320" s="161" t="str">
        <f>IF(AND(Data!$N$37=1,Data!B319&lt;&gt;""),Data!B319,IF(AND(Data!$N$37=2,Data!C319&lt;&gt;""),Data!C319,IF(AND(Data!$N$37=3,Data!D319&lt;&gt;""),Data!D319,IF(AND(Data!$N$37=4,Data!E319&lt;&gt;""),Data!E319,IF(AND(Data!$N$37=5,Data!F319&lt;&gt;""),Data!F319,IF(AND(Data!$N$37=6,Data!G319&lt;&gt;""),Data!G319,IF(AND(Data!$N$37=7,Data!H319&lt;&gt;""),Data!H319,IF(AND(Data!$N$37=8,Data!I319&lt;&gt;""),Data!I319,IF(AND(Data!$N$37=9,Data!J319&lt;&gt;""),Data!J319,IF(AND(Data!$N$37=10,Data!K319&lt;&gt;""),Data!K319,""))))))))))</f>
        <v/>
      </c>
      <c r="D320" s="165"/>
    </row>
    <row r="321" spans="2:4" x14ac:dyDescent="0.15">
      <c r="B321" s="162" t="str">
        <f>IF(AND(Data!$N$30=1,Data!B320&lt;&gt;""),Data!B320,IF(AND(Data!$N$30=2,Data!C320&lt;&gt;""),Data!C320,IF(AND(Data!$N$30=3,Data!D320&lt;&gt;""),Data!D320,IF(AND(Data!$N$30=4,Data!E320&lt;&gt;""),Data!E320,IF(AND(Data!$N$30=5,Data!F320&lt;&gt;""),Data!F320,IF(AND(Data!$N$30=6,Data!G320&lt;&gt;""),Data!G320,IF(AND(Data!$N$30=7,Data!H320&lt;&gt;""),Data!H320,IF(AND(Data!$N$30=8,Data!I320&lt;&gt;""),Data!I320,IF(AND(Data!$N$30=9,Data!J320&lt;&gt;""),Data!J320,IF(AND(Data!$N$30=10,Data!K320&lt;&gt;""),Data!K320,""))))))))))</f>
        <v/>
      </c>
      <c r="C321" s="161" t="str">
        <f>IF(AND(Data!$N$37=1,Data!B320&lt;&gt;""),Data!B320,IF(AND(Data!$N$37=2,Data!C320&lt;&gt;""),Data!C320,IF(AND(Data!$N$37=3,Data!D320&lt;&gt;""),Data!D320,IF(AND(Data!$N$37=4,Data!E320&lt;&gt;""),Data!E320,IF(AND(Data!$N$37=5,Data!F320&lt;&gt;""),Data!F320,IF(AND(Data!$N$37=6,Data!G320&lt;&gt;""),Data!G320,IF(AND(Data!$N$37=7,Data!H320&lt;&gt;""),Data!H320,IF(AND(Data!$N$37=8,Data!I320&lt;&gt;""),Data!I320,IF(AND(Data!$N$37=9,Data!J320&lt;&gt;""),Data!J320,IF(AND(Data!$N$37=10,Data!K320&lt;&gt;""),Data!K320,""))))))))))</f>
        <v/>
      </c>
      <c r="D321" s="165"/>
    </row>
    <row r="322" spans="2:4" x14ac:dyDescent="0.15">
      <c r="B322" s="162" t="str">
        <f>IF(AND(Data!$N$30=1,Data!B321&lt;&gt;""),Data!B321,IF(AND(Data!$N$30=2,Data!C321&lt;&gt;""),Data!C321,IF(AND(Data!$N$30=3,Data!D321&lt;&gt;""),Data!D321,IF(AND(Data!$N$30=4,Data!E321&lt;&gt;""),Data!E321,IF(AND(Data!$N$30=5,Data!F321&lt;&gt;""),Data!F321,IF(AND(Data!$N$30=6,Data!G321&lt;&gt;""),Data!G321,IF(AND(Data!$N$30=7,Data!H321&lt;&gt;""),Data!H321,IF(AND(Data!$N$30=8,Data!I321&lt;&gt;""),Data!I321,IF(AND(Data!$N$30=9,Data!J321&lt;&gt;""),Data!J321,IF(AND(Data!$N$30=10,Data!K321&lt;&gt;""),Data!K321,""))))))))))</f>
        <v/>
      </c>
      <c r="C322" s="161" t="str">
        <f>IF(AND(Data!$N$37=1,Data!B321&lt;&gt;""),Data!B321,IF(AND(Data!$N$37=2,Data!C321&lt;&gt;""),Data!C321,IF(AND(Data!$N$37=3,Data!D321&lt;&gt;""),Data!D321,IF(AND(Data!$N$37=4,Data!E321&lt;&gt;""),Data!E321,IF(AND(Data!$N$37=5,Data!F321&lt;&gt;""),Data!F321,IF(AND(Data!$N$37=6,Data!G321&lt;&gt;""),Data!G321,IF(AND(Data!$N$37=7,Data!H321&lt;&gt;""),Data!H321,IF(AND(Data!$N$37=8,Data!I321&lt;&gt;""),Data!I321,IF(AND(Data!$N$37=9,Data!J321&lt;&gt;""),Data!J321,IF(AND(Data!$N$37=10,Data!K321&lt;&gt;""),Data!K321,""))))))))))</f>
        <v/>
      </c>
      <c r="D322" s="165"/>
    </row>
    <row r="323" spans="2:4" x14ac:dyDescent="0.15">
      <c r="B323" s="162" t="str">
        <f>IF(AND(Data!$N$30=1,Data!B322&lt;&gt;""),Data!B322,IF(AND(Data!$N$30=2,Data!C322&lt;&gt;""),Data!C322,IF(AND(Data!$N$30=3,Data!D322&lt;&gt;""),Data!D322,IF(AND(Data!$N$30=4,Data!E322&lt;&gt;""),Data!E322,IF(AND(Data!$N$30=5,Data!F322&lt;&gt;""),Data!F322,IF(AND(Data!$N$30=6,Data!G322&lt;&gt;""),Data!G322,IF(AND(Data!$N$30=7,Data!H322&lt;&gt;""),Data!H322,IF(AND(Data!$N$30=8,Data!I322&lt;&gt;""),Data!I322,IF(AND(Data!$N$30=9,Data!J322&lt;&gt;""),Data!J322,IF(AND(Data!$N$30=10,Data!K322&lt;&gt;""),Data!K322,""))))))))))</f>
        <v/>
      </c>
      <c r="C323" s="161" t="str">
        <f>IF(AND(Data!$N$37=1,Data!B322&lt;&gt;""),Data!B322,IF(AND(Data!$N$37=2,Data!C322&lt;&gt;""),Data!C322,IF(AND(Data!$N$37=3,Data!D322&lt;&gt;""),Data!D322,IF(AND(Data!$N$37=4,Data!E322&lt;&gt;""),Data!E322,IF(AND(Data!$N$37=5,Data!F322&lt;&gt;""),Data!F322,IF(AND(Data!$N$37=6,Data!G322&lt;&gt;""),Data!G322,IF(AND(Data!$N$37=7,Data!H322&lt;&gt;""),Data!H322,IF(AND(Data!$N$37=8,Data!I322&lt;&gt;""),Data!I322,IF(AND(Data!$N$37=9,Data!J322&lt;&gt;""),Data!J322,IF(AND(Data!$N$37=10,Data!K322&lt;&gt;""),Data!K322,""))))))))))</f>
        <v/>
      </c>
      <c r="D323" s="165"/>
    </row>
    <row r="324" spans="2:4" x14ac:dyDescent="0.15">
      <c r="B324" s="162" t="str">
        <f>IF(AND(Data!$N$30=1,Data!B323&lt;&gt;""),Data!B323,IF(AND(Data!$N$30=2,Data!C323&lt;&gt;""),Data!C323,IF(AND(Data!$N$30=3,Data!D323&lt;&gt;""),Data!D323,IF(AND(Data!$N$30=4,Data!E323&lt;&gt;""),Data!E323,IF(AND(Data!$N$30=5,Data!F323&lt;&gt;""),Data!F323,IF(AND(Data!$N$30=6,Data!G323&lt;&gt;""),Data!G323,IF(AND(Data!$N$30=7,Data!H323&lt;&gt;""),Data!H323,IF(AND(Data!$N$30=8,Data!I323&lt;&gt;""),Data!I323,IF(AND(Data!$N$30=9,Data!J323&lt;&gt;""),Data!J323,IF(AND(Data!$N$30=10,Data!K323&lt;&gt;""),Data!K323,""))))))))))</f>
        <v/>
      </c>
      <c r="C324" s="161" t="str">
        <f>IF(AND(Data!$N$37=1,Data!B323&lt;&gt;""),Data!B323,IF(AND(Data!$N$37=2,Data!C323&lt;&gt;""),Data!C323,IF(AND(Data!$N$37=3,Data!D323&lt;&gt;""),Data!D323,IF(AND(Data!$N$37=4,Data!E323&lt;&gt;""),Data!E323,IF(AND(Data!$N$37=5,Data!F323&lt;&gt;""),Data!F323,IF(AND(Data!$N$37=6,Data!G323&lt;&gt;""),Data!G323,IF(AND(Data!$N$37=7,Data!H323&lt;&gt;""),Data!H323,IF(AND(Data!$N$37=8,Data!I323&lt;&gt;""),Data!I323,IF(AND(Data!$N$37=9,Data!J323&lt;&gt;""),Data!J323,IF(AND(Data!$N$37=10,Data!K323&lt;&gt;""),Data!K323,""))))))))))</f>
        <v/>
      </c>
      <c r="D324" s="165"/>
    </row>
    <row r="325" spans="2:4" x14ac:dyDescent="0.15">
      <c r="B325" s="162" t="str">
        <f>IF(AND(Data!$N$30=1,Data!B324&lt;&gt;""),Data!B324,IF(AND(Data!$N$30=2,Data!C324&lt;&gt;""),Data!C324,IF(AND(Data!$N$30=3,Data!D324&lt;&gt;""),Data!D324,IF(AND(Data!$N$30=4,Data!E324&lt;&gt;""),Data!E324,IF(AND(Data!$N$30=5,Data!F324&lt;&gt;""),Data!F324,IF(AND(Data!$N$30=6,Data!G324&lt;&gt;""),Data!G324,IF(AND(Data!$N$30=7,Data!H324&lt;&gt;""),Data!H324,IF(AND(Data!$N$30=8,Data!I324&lt;&gt;""),Data!I324,IF(AND(Data!$N$30=9,Data!J324&lt;&gt;""),Data!J324,IF(AND(Data!$N$30=10,Data!K324&lt;&gt;""),Data!K324,""))))))))))</f>
        <v/>
      </c>
      <c r="C325" s="161" t="str">
        <f>IF(AND(Data!$N$37=1,Data!B324&lt;&gt;""),Data!B324,IF(AND(Data!$N$37=2,Data!C324&lt;&gt;""),Data!C324,IF(AND(Data!$N$37=3,Data!D324&lt;&gt;""),Data!D324,IF(AND(Data!$N$37=4,Data!E324&lt;&gt;""),Data!E324,IF(AND(Data!$N$37=5,Data!F324&lt;&gt;""),Data!F324,IF(AND(Data!$N$37=6,Data!G324&lt;&gt;""),Data!G324,IF(AND(Data!$N$37=7,Data!H324&lt;&gt;""),Data!H324,IF(AND(Data!$N$37=8,Data!I324&lt;&gt;""),Data!I324,IF(AND(Data!$N$37=9,Data!J324&lt;&gt;""),Data!J324,IF(AND(Data!$N$37=10,Data!K324&lt;&gt;""),Data!K324,""))))))))))</f>
        <v/>
      </c>
      <c r="D325" s="165"/>
    </row>
    <row r="326" spans="2:4" x14ac:dyDescent="0.15">
      <c r="B326" s="162" t="str">
        <f>IF(AND(Data!$N$30=1,Data!B325&lt;&gt;""),Data!B325,IF(AND(Data!$N$30=2,Data!C325&lt;&gt;""),Data!C325,IF(AND(Data!$N$30=3,Data!D325&lt;&gt;""),Data!D325,IF(AND(Data!$N$30=4,Data!E325&lt;&gt;""),Data!E325,IF(AND(Data!$N$30=5,Data!F325&lt;&gt;""),Data!F325,IF(AND(Data!$N$30=6,Data!G325&lt;&gt;""),Data!G325,IF(AND(Data!$N$30=7,Data!H325&lt;&gt;""),Data!H325,IF(AND(Data!$N$30=8,Data!I325&lt;&gt;""),Data!I325,IF(AND(Data!$N$30=9,Data!J325&lt;&gt;""),Data!J325,IF(AND(Data!$N$30=10,Data!K325&lt;&gt;""),Data!K325,""))))))))))</f>
        <v/>
      </c>
      <c r="C326" s="161" t="str">
        <f>IF(AND(Data!$N$37=1,Data!B325&lt;&gt;""),Data!B325,IF(AND(Data!$N$37=2,Data!C325&lt;&gt;""),Data!C325,IF(AND(Data!$N$37=3,Data!D325&lt;&gt;""),Data!D325,IF(AND(Data!$N$37=4,Data!E325&lt;&gt;""),Data!E325,IF(AND(Data!$N$37=5,Data!F325&lt;&gt;""),Data!F325,IF(AND(Data!$N$37=6,Data!G325&lt;&gt;""),Data!G325,IF(AND(Data!$N$37=7,Data!H325&lt;&gt;""),Data!H325,IF(AND(Data!$N$37=8,Data!I325&lt;&gt;""),Data!I325,IF(AND(Data!$N$37=9,Data!J325&lt;&gt;""),Data!J325,IF(AND(Data!$N$37=10,Data!K325&lt;&gt;""),Data!K325,""))))))))))</f>
        <v/>
      </c>
      <c r="D326" s="165"/>
    </row>
    <row r="327" spans="2:4" x14ac:dyDescent="0.15">
      <c r="B327" s="162" t="str">
        <f>IF(AND(Data!$N$30=1,Data!B326&lt;&gt;""),Data!B326,IF(AND(Data!$N$30=2,Data!C326&lt;&gt;""),Data!C326,IF(AND(Data!$N$30=3,Data!D326&lt;&gt;""),Data!D326,IF(AND(Data!$N$30=4,Data!E326&lt;&gt;""),Data!E326,IF(AND(Data!$N$30=5,Data!F326&lt;&gt;""),Data!F326,IF(AND(Data!$N$30=6,Data!G326&lt;&gt;""),Data!G326,IF(AND(Data!$N$30=7,Data!H326&lt;&gt;""),Data!H326,IF(AND(Data!$N$30=8,Data!I326&lt;&gt;""),Data!I326,IF(AND(Data!$N$30=9,Data!J326&lt;&gt;""),Data!J326,IF(AND(Data!$N$30=10,Data!K326&lt;&gt;""),Data!K326,""))))))))))</f>
        <v/>
      </c>
      <c r="C327" s="161" t="str">
        <f>IF(AND(Data!$N$37=1,Data!B326&lt;&gt;""),Data!B326,IF(AND(Data!$N$37=2,Data!C326&lt;&gt;""),Data!C326,IF(AND(Data!$N$37=3,Data!D326&lt;&gt;""),Data!D326,IF(AND(Data!$N$37=4,Data!E326&lt;&gt;""),Data!E326,IF(AND(Data!$N$37=5,Data!F326&lt;&gt;""),Data!F326,IF(AND(Data!$N$37=6,Data!G326&lt;&gt;""),Data!G326,IF(AND(Data!$N$37=7,Data!H326&lt;&gt;""),Data!H326,IF(AND(Data!$N$37=8,Data!I326&lt;&gt;""),Data!I326,IF(AND(Data!$N$37=9,Data!J326&lt;&gt;""),Data!J326,IF(AND(Data!$N$37=10,Data!K326&lt;&gt;""),Data!K326,""))))))))))</f>
        <v/>
      </c>
      <c r="D327" s="165"/>
    </row>
    <row r="328" spans="2:4" x14ac:dyDescent="0.15">
      <c r="B328" s="162" t="str">
        <f>IF(AND(Data!$N$30=1,Data!B327&lt;&gt;""),Data!B327,IF(AND(Data!$N$30=2,Data!C327&lt;&gt;""),Data!C327,IF(AND(Data!$N$30=3,Data!D327&lt;&gt;""),Data!D327,IF(AND(Data!$N$30=4,Data!E327&lt;&gt;""),Data!E327,IF(AND(Data!$N$30=5,Data!F327&lt;&gt;""),Data!F327,IF(AND(Data!$N$30=6,Data!G327&lt;&gt;""),Data!G327,IF(AND(Data!$N$30=7,Data!H327&lt;&gt;""),Data!H327,IF(AND(Data!$N$30=8,Data!I327&lt;&gt;""),Data!I327,IF(AND(Data!$N$30=9,Data!J327&lt;&gt;""),Data!J327,IF(AND(Data!$N$30=10,Data!K327&lt;&gt;""),Data!K327,""))))))))))</f>
        <v/>
      </c>
      <c r="C328" s="161" t="str">
        <f>IF(AND(Data!$N$37=1,Data!B327&lt;&gt;""),Data!B327,IF(AND(Data!$N$37=2,Data!C327&lt;&gt;""),Data!C327,IF(AND(Data!$N$37=3,Data!D327&lt;&gt;""),Data!D327,IF(AND(Data!$N$37=4,Data!E327&lt;&gt;""),Data!E327,IF(AND(Data!$N$37=5,Data!F327&lt;&gt;""),Data!F327,IF(AND(Data!$N$37=6,Data!G327&lt;&gt;""),Data!G327,IF(AND(Data!$N$37=7,Data!H327&lt;&gt;""),Data!H327,IF(AND(Data!$N$37=8,Data!I327&lt;&gt;""),Data!I327,IF(AND(Data!$N$37=9,Data!J327&lt;&gt;""),Data!J327,IF(AND(Data!$N$37=10,Data!K327&lt;&gt;""),Data!K327,""))))))))))</f>
        <v/>
      </c>
      <c r="D328" s="165"/>
    </row>
    <row r="329" spans="2:4" x14ac:dyDescent="0.15">
      <c r="B329" s="162" t="str">
        <f>IF(AND(Data!$N$30=1,Data!B328&lt;&gt;""),Data!B328,IF(AND(Data!$N$30=2,Data!C328&lt;&gt;""),Data!C328,IF(AND(Data!$N$30=3,Data!D328&lt;&gt;""),Data!D328,IF(AND(Data!$N$30=4,Data!E328&lt;&gt;""),Data!E328,IF(AND(Data!$N$30=5,Data!F328&lt;&gt;""),Data!F328,IF(AND(Data!$N$30=6,Data!G328&lt;&gt;""),Data!G328,IF(AND(Data!$N$30=7,Data!H328&lt;&gt;""),Data!H328,IF(AND(Data!$N$30=8,Data!I328&lt;&gt;""),Data!I328,IF(AND(Data!$N$30=9,Data!J328&lt;&gt;""),Data!J328,IF(AND(Data!$N$30=10,Data!K328&lt;&gt;""),Data!K328,""))))))))))</f>
        <v/>
      </c>
      <c r="C329" s="161" t="str">
        <f>IF(AND(Data!$N$37=1,Data!B328&lt;&gt;""),Data!B328,IF(AND(Data!$N$37=2,Data!C328&lt;&gt;""),Data!C328,IF(AND(Data!$N$37=3,Data!D328&lt;&gt;""),Data!D328,IF(AND(Data!$N$37=4,Data!E328&lt;&gt;""),Data!E328,IF(AND(Data!$N$37=5,Data!F328&lt;&gt;""),Data!F328,IF(AND(Data!$N$37=6,Data!G328&lt;&gt;""),Data!G328,IF(AND(Data!$N$37=7,Data!H328&lt;&gt;""),Data!H328,IF(AND(Data!$N$37=8,Data!I328&lt;&gt;""),Data!I328,IF(AND(Data!$N$37=9,Data!J328&lt;&gt;""),Data!J328,IF(AND(Data!$N$37=10,Data!K328&lt;&gt;""),Data!K328,""))))))))))</f>
        <v/>
      </c>
      <c r="D329" s="165"/>
    </row>
    <row r="330" spans="2:4" x14ac:dyDescent="0.15">
      <c r="B330" s="162" t="str">
        <f>IF(AND(Data!$N$30=1,Data!B329&lt;&gt;""),Data!B329,IF(AND(Data!$N$30=2,Data!C329&lt;&gt;""),Data!C329,IF(AND(Data!$N$30=3,Data!D329&lt;&gt;""),Data!D329,IF(AND(Data!$N$30=4,Data!E329&lt;&gt;""),Data!E329,IF(AND(Data!$N$30=5,Data!F329&lt;&gt;""),Data!F329,IF(AND(Data!$N$30=6,Data!G329&lt;&gt;""),Data!G329,IF(AND(Data!$N$30=7,Data!H329&lt;&gt;""),Data!H329,IF(AND(Data!$N$30=8,Data!I329&lt;&gt;""),Data!I329,IF(AND(Data!$N$30=9,Data!J329&lt;&gt;""),Data!J329,IF(AND(Data!$N$30=10,Data!K329&lt;&gt;""),Data!K329,""))))))))))</f>
        <v/>
      </c>
      <c r="C330" s="161" t="str">
        <f>IF(AND(Data!$N$37=1,Data!B329&lt;&gt;""),Data!B329,IF(AND(Data!$N$37=2,Data!C329&lt;&gt;""),Data!C329,IF(AND(Data!$N$37=3,Data!D329&lt;&gt;""),Data!D329,IF(AND(Data!$N$37=4,Data!E329&lt;&gt;""),Data!E329,IF(AND(Data!$N$37=5,Data!F329&lt;&gt;""),Data!F329,IF(AND(Data!$N$37=6,Data!G329&lt;&gt;""),Data!G329,IF(AND(Data!$N$37=7,Data!H329&lt;&gt;""),Data!H329,IF(AND(Data!$N$37=8,Data!I329&lt;&gt;""),Data!I329,IF(AND(Data!$N$37=9,Data!J329&lt;&gt;""),Data!J329,IF(AND(Data!$N$37=10,Data!K329&lt;&gt;""),Data!K329,""))))))))))</f>
        <v/>
      </c>
      <c r="D330" s="165"/>
    </row>
    <row r="331" spans="2:4" x14ac:dyDescent="0.15">
      <c r="B331" s="162" t="str">
        <f>IF(AND(Data!$N$30=1,Data!B330&lt;&gt;""),Data!B330,IF(AND(Data!$N$30=2,Data!C330&lt;&gt;""),Data!C330,IF(AND(Data!$N$30=3,Data!D330&lt;&gt;""),Data!D330,IF(AND(Data!$N$30=4,Data!E330&lt;&gt;""),Data!E330,IF(AND(Data!$N$30=5,Data!F330&lt;&gt;""),Data!F330,IF(AND(Data!$N$30=6,Data!G330&lt;&gt;""),Data!G330,IF(AND(Data!$N$30=7,Data!H330&lt;&gt;""),Data!H330,IF(AND(Data!$N$30=8,Data!I330&lt;&gt;""),Data!I330,IF(AND(Data!$N$30=9,Data!J330&lt;&gt;""),Data!J330,IF(AND(Data!$N$30=10,Data!K330&lt;&gt;""),Data!K330,""))))))))))</f>
        <v/>
      </c>
      <c r="C331" s="161" t="str">
        <f>IF(AND(Data!$N$37=1,Data!B330&lt;&gt;""),Data!B330,IF(AND(Data!$N$37=2,Data!C330&lt;&gt;""),Data!C330,IF(AND(Data!$N$37=3,Data!D330&lt;&gt;""),Data!D330,IF(AND(Data!$N$37=4,Data!E330&lt;&gt;""),Data!E330,IF(AND(Data!$N$37=5,Data!F330&lt;&gt;""),Data!F330,IF(AND(Data!$N$37=6,Data!G330&lt;&gt;""),Data!G330,IF(AND(Data!$N$37=7,Data!H330&lt;&gt;""),Data!H330,IF(AND(Data!$N$37=8,Data!I330&lt;&gt;""),Data!I330,IF(AND(Data!$N$37=9,Data!J330&lt;&gt;""),Data!J330,IF(AND(Data!$N$37=10,Data!K330&lt;&gt;""),Data!K330,""))))))))))</f>
        <v/>
      </c>
      <c r="D331" s="165"/>
    </row>
    <row r="332" spans="2:4" x14ac:dyDescent="0.15">
      <c r="B332" s="162" t="str">
        <f>IF(AND(Data!$N$30=1,Data!B331&lt;&gt;""),Data!B331,IF(AND(Data!$N$30=2,Data!C331&lt;&gt;""),Data!C331,IF(AND(Data!$N$30=3,Data!D331&lt;&gt;""),Data!D331,IF(AND(Data!$N$30=4,Data!E331&lt;&gt;""),Data!E331,IF(AND(Data!$N$30=5,Data!F331&lt;&gt;""),Data!F331,IF(AND(Data!$N$30=6,Data!G331&lt;&gt;""),Data!G331,IF(AND(Data!$N$30=7,Data!H331&lt;&gt;""),Data!H331,IF(AND(Data!$N$30=8,Data!I331&lt;&gt;""),Data!I331,IF(AND(Data!$N$30=9,Data!J331&lt;&gt;""),Data!J331,IF(AND(Data!$N$30=10,Data!K331&lt;&gt;""),Data!K331,""))))))))))</f>
        <v/>
      </c>
      <c r="C332" s="161" t="str">
        <f>IF(AND(Data!$N$37=1,Data!B331&lt;&gt;""),Data!B331,IF(AND(Data!$N$37=2,Data!C331&lt;&gt;""),Data!C331,IF(AND(Data!$N$37=3,Data!D331&lt;&gt;""),Data!D331,IF(AND(Data!$N$37=4,Data!E331&lt;&gt;""),Data!E331,IF(AND(Data!$N$37=5,Data!F331&lt;&gt;""),Data!F331,IF(AND(Data!$N$37=6,Data!G331&lt;&gt;""),Data!G331,IF(AND(Data!$N$37=7,Data!H331&lt;&gt;""),Data!H331,IF(AND(Data!$N$37=8,Data!I331&lt;&gt;""),Data!I331,IF(AND(Data!$N$37=9,Data!J331&lt;&gt;""),Data!J331,IF(AND(Data!$N$37=10,Data!K331&lt;&gt;""),Data!K331,""))))))))))</f>
        <v/>
      </c>
      <c r="D332" s="165"/>
    </row>
    <row r="333" spans="2:4" x14ac:dyDescent="0.15">
      <c r="B333" s="162" t="str">
        <f>IF(AND(Data!$N$30=1,Data!B332&lt;&gt;""),Data!B332,IF(AND(Data!$N$30=2,Data!C332&lt;&gt;""),Data!C332,IF(AND(Data!$N$30=3,Data!D332&lt;&gt;""),Data!D332,IF(AND(Data!$N$30=4,Data!E332&lt;&gt;""),Data!E332,IF(AND(Data!$N$30=5,Data!F332&lt;&gt;""),Data!F332,IF(AND(Data!$N$30=6,Data!G332&lt;&gt;""),Data!G332,IF(AND(Data!$N$30=7,Data!H332&lt;&gt;""),Data!H332,IF(AND(Data!$N$30=8,Data!I332&lt;&gt;""),Data!I332,IF(AND(Data!$N$30=9,Data!J332&lt;&gt;""),Data!J332,IF(AND(Data!$N$30=10,Data!K332&lt;&gt;""),Data!K332,""))))))))))</f>
        <v/>
      </c>
      <c r="C333" s="161" t="str">
        <f>IF(AND(Data!$N$37=1,Data!B332&lt;&gt;""),Data!B332,IF(AND(Data!$N$37=2,Data!C332&lt;&gt;""),Data!C332,IF(AND(Data!$N$37=3,Data!D332&lt;&gt;""),Data!D332,IF(AND(Data!$N$37=4,Data!E332&lt;&gt;""),Data!E332,IF(AND(Data!$N$37=5,Data!F332&lt;&gt;""),Data!F332,IF(AND(Data!$N$37=6,Data!G332&lt;&gt;""),Data!G332,IF(AND(Data!$N$37=7,Data!H332&lt;&gt;""),Data!H332,IF(AND(Data!$N$37=8,Data!I332&lt;&gt;""),Data!I332,IF(AND(Data!$N$37=9,Data!J332&lt;&gt;""),Data!J332,IF(AND(Data!$N$37=10,Data!K332&lt;&gt;""),Data!K332,""))))))))))</f>
        <v/>
      </c>
      <c r="D333" s="165"/>
    </row>
    <row r="334" spans="2:4" x14ac:dyDescent="0.15">
      <c r="B334" s="162" t="str">
        <f>IF(AND(Data!$N$30=1,Data!B333&lt;&gt;""),Data!B333,IF(AND(Data!$N$30=2,Data!C333&lt;&gt;""),Data!C333,IF(AND(Data!$N$30=3,Data!D333&lt;&gt;""),Data!D333,IF(AND(Data!$N$30=4,Data!E333&lt;&gt;""),Data!E333,IF(AND(Data!$N$30=5,Data!F333&lt;&gt;""),Data!F333,IF(AND(Data!$N$30=6,Data!G333&lt;&gt;""),Data!G333,IF(AND(Data!$N$30=7,Data!H333&lt;&gt;""),Data!H333,IF(AND(Data!$N$30=8,Data!I333&lt;&gt;""),Data!I333,IF(AND(Data!$N$30=9,Data!J333&lt;&gt;""),Data!J333,IF(AND(Data!$N$30=10,Data!K333&lt;&gt;""),Data!K333,""))))))))))</f>
        <v/>
      </c>
      <c r="C334" s="161" t="str">
        <f>IF(AND(Data!$N$37=1,Data!B333&lt;&gt;""),Data!B333,IF(AND(Data!$N$37=2,Data!C333&lt;&gt;""),Data!C333,IF(AND(Data!$N$37=3,Data!D333&lt;&gt;""),Data!D333,IF(AND(Data!$N$37=4,Data!E333&lt;&gt;""),Data!E333,IF(AND(Data!$N$37=5,Data!F333&lt;&gt;""),Data!F333,IF(AND(Data!$N$37=6,Data!G333&lt;&gt;""),Data!G333,IF(AND(Data!$N$37=7,Data!H333&lt;&gt;""),Data!H333,IF(AND(Data!$N$37=8,Data!I333&lt;&gt;""),Data!I333,IF(AND(Data!$N$37=9,Data!J333&lt;&gt;""),Data!J333,IF(AND(Data!$N$37=10,Data!K333&lt;&gt;""),Data!K333,""))))))))))</f>
        <v/>
      </c>
      <c r="D334" s="165"/>
    </row>
    <row r="335" spans="2:4" x14ac:dyDescent="0.15">
      <c r="B335" s="162" t="str">
        <f>IF(AND(Data!$N$30=1,Data!B334&lt;&gt;""),Data!B334,IF(AND(Data!$N$30=2,Data!C334&lt;&gt;""),Data!C334,IF(AND(Data!$N$30=3,Data!D334&lt;&gt;""),Data!D334,IF(AND(Data!$N$30=4,Data!E334&lt;&gt;""),Data!E334,IF(AND(Data!$N$30=5,Data!F334&lt;&gt;""),Data!F334,IF(AND(Data!$N$30=6,Data!G334&lt;&gt;""),Data!G334,IF(AND(Data!$N$30=7,Data!H334&lt;&gt;""),Data!H334,IF(AND(Data!$N$30=8,Data!I334&lt;&gt;""),Data!I334,IF(AND(Data!$N$30=9,Data!J334&lt;&gt;""),Data!J334,IF(AND(Data!$N$30=10,Data!K334&lt;&gt;""),Data!K334,""))))))))))</f>
        <v/>
      </c>
      <c r="C335" s="161" t="str">
        <f>IF(AND(Data!$N$37=1,Data!B334&lt;&gt;""),Data!B334,IF(AND(Data!$N$37=2,Data!C334&lt;&gt;""),Data!C334,IF(AND(Data!$N$37=3,Data!D334&lt;&gt;""),Data!D334,IF(AND(Data!$N$37=4,Data!E334&lt;&gt;""),Data!E334,IF(AND(Data!$N$37=5,Data!F334&lt;&gt;""),Data!F334,IF(AND(Data!$N$37=6,Data!G334&lt;&gt;""),Data!G334,IF(AND(Data!$N$37=7,Data!H334&lt;&gt;""),Data!H334,IF(AND(Data!$N$37=8,Data!I334&lt;&gt;""),Data!I334,IF(AND(Data!$N$37=9,Data!J334&lt;&gt;""),Data!J334,IF(AND(Data!$N$37=10,Data!K334&lt;&gt;""),Data!K334,""))))))))))</f>
        <v/>
      </c>
      <c r="D335" s="165"/>
    </row>
    <row r="336" spans="2:4" x14ac:dyDescent="0.15">
      <c r="B336" s="162" t="str">
        <f>IF(AND(Data!$N$30=1,Data!B335&lt;&gt;""),Data!B335,IF(AND(Data!$N$30=2,Data!C335&lt;&gt;""),Data!C335,IF(AND(Data!$N$30=3,Data!D335&lt;&gt;""),Data!D335,IF(AND(Data!$N$30=4,Data!E335&lt;&gt;""),Data!E335,IF(AND(Data!$N$30=5,Data!F335&lt;&gt;""),Data!F335,IF(AND(Data!$N$30=6,Data!G335&lt;&gt;""),Data!G335,IF(AND(Data!$N$30=7,Data!H335&lt;&gt;""),Data!H335,IF(AND(Data!$N$30=8,Data!I335&lt;&gt;""),Data!I335,IF(AND(Data!$N$30=9,Data!J335&lt;&gt;""),Data!J335,IF(AND(Data!$N$30=10,Data!K335&lt;&gt;""),Data!K335,""))))))))))</f>
        <v/>
      </c>
      <c r="C336" s="161" t="str">
        <f>IF(AND(Data!$N$37=1,Data!B335&lt;&gt;""),Data!B335,IF(AND(Data!$N$37=2,Data!C335&lt;&gt;""),Data!C335,IF(AND(Data!$N$37=3,Data!D335&lt;&gt;""),Data!D335,IF(AND(Data!$N$37=4,Data!E335&lt;&gt;""),Data!E335,IF(AND(Data!$N$37=5,Data!F335&lt;&gt;""),Data!F335,IF(AND(Data!$N$37=6,Data!G335&lt;&gt;""),Data!G335,IF(AND(Data!$N$37=7,Data!H335&lt;&gt;""),Data!H335,IF(AND(Data!$N$37=8,Data!I335&lt;&gt;""),Data!I335,IF(AND(Data!$N$37=9,Data!J335&lt;&gt;""),Data!J335,IF(AND(Data!$N$37=10,Data!K335&lt;&gt;""),Data!K335,""))))))))))</f>
        <v/>
      </c>
      <c r="D336" s="165"/>
    </row>
    <row r="337" spans="2:4" x14ac:dyDescent="0.15">
      <c r="B337" s="162" t="str">
        <f>IF(AND(Data!$N$30=1,Data!B336&lt;&gt;""),Data!B336,IF(AND(Data!$N$30=2,Data!C336&lt;&gt;""),Data!C336,IF(AND(Data!$N$30=3,Data!D336&lt;&gt;""),Data!D336,IF(AND(Data!$N$30=4,Data!E336&lt;&gt;""),Data!E336,IF(AND(Data!$N$30=5,Data!F336&lt;&gt;""),Data!F336,IF(AND(Data!$N$30=6,Data!G336&lt;&gt;""),Data!G336,IF(AND(Data!$N$30=7,Data!H336&lt;&gt;""),Data!H336,IF(AND(Data!$N$30=8,Data!I336&lt;&gt;""),Data!I336,IF(AND(Data!$N$30=9,Data!J336&lt;&gt;""),Data!J336,IF(AND(Data!$N$30=10,Data!K336&lt;&gt;""),Data!K336,""))))))))))</f>
        <v/>
      </c>
      <c r="C337" s="161" t="str">
        <f>IF(AND(Data!$N$37=1,Data!B336&lt;&gt;""),Data!B336,IF(AND(Data!$N$37=2,Data!C336&lt;&gt;""),Data!C336,IF(AND(Data!$N$37=3,Data!D336&lt;&gt;""),Data!D336,IF(AND(Data!$N$37=4,Data!E336&lt;&gt;""),Data!E336,IF(AND(Data!$N$37=5,Data!F336&lt;&gt;""),Data!F336,IF(AND(Data!$N$37=6,Data!G336&lt;&gt;""),Data!G336,IF(AND(Data!$N$37=7,Data!H336&lt;&gt;""),Data!H336,IF(AND(Data!$N$37=8,Data!I336&lt;&gt;""),Data!I336,IF(AND(Data!$N$37=9,Data!J336&lt;&gt;""),Data!J336,IF(AND(Data!$N$37=10,Data!K336&lt;&gt;""),Data!K336,""))))))))))</f>
        <v/>
      </c>
      <c r="D337" s="165"/>
    </row>
    <row r="338" spans="2:4" x14ac:dyDescent="0.15">
      <c r="B338" s="162" t="str">
        <f>IF(AND(Data!$N$30=1,Data!B337&lt;&gt;""),Data!B337,IF(AND(Data!$N$30=2,Data!C337&lt;&gt;""),Data!C337,IF(AND(Data!$N$30=3,Data!D337&lt;&gt;""),Data!D337,IF(AND(Data!$N$30=4,Data!E337&lt;&gt;""),Data!E337,IF(AND(Data!$N$30=5,Data!F337&lt;&gt;""),Data!F337,IF(AND(Data!$N$30=6,Data!G337&lt;&gt;""),Data!G337,IF(AND(Data!$N$30=7,Data!H337&lt;&gt;""),Data!H337,IF(AND(Data!$N$30=8,Data!I337&lt;&gt;""),Data!I337,IF(AND(Data!$N$30=9,Data!J337&lt;&gt;""),Data!J337,IF(AND(Data!$N$30=10,Data!K337&lt;&gt;""),Data!K337,""))))))))))</f>
        <v/>
      </c>
      <c r="C338" s="161" t="str">
        <f>IF(AND(Data!$N$37=1,Data!B337&lt;&gt;""),Data!B337,IF(AND(Data!$N$37=2,Data!C337&lt;&gt;""),Data!C337,IF(AND(Data!$N$37=3,Data!D337&lt;&gt;""),Data!D337,IF(AND(Data!$N$37=4,Data!E337&lt;&gt;""),Data!E337,IF(AND(Data!$N$37=5,Data!F337&lt;&gt;""),Data!F337,IF(AND(Data!$N$37=6,Data!G337&lt;&gt;""),Data!G337,IF(AND(Data!$N$37=7,Data!H337&lt;&gt;""),Data!H337,IF(AND(Data!$N$37=8,Data!I337&lt;&gt;""),Data!I337,IF(AND(Data!$N$37=9,Data!J337&lt;&gt;""),Data!J337,IF(AND(Data!$N$37=10,Data!K337&lt;&gt;""),Data!K337,""))))))))))</f>
        <v/>
      </c>
      <c r="D338" s="165"/>
    </row>
    <row r="339" spans="2:4" x14ac:dyDescent="0.15">
      <c r="B339" s="162" t="str">
        <f>IF(AND(Data!$N$30=1,Data!B338&lt;&gt;""),Data!B338,IF(AND(Data!$N$30=2,Data!C338&lt;&gt;""),Data!C338,IF(AND(Data!$N$30=3,Data!D338&lt;&gt;""),Data!D338,IF(AND(Data!$N$30=4,Data!E338&lt;&gt;""),Data!E338,IF(AND(Data!$N$30=5,Data!F338&lt;&gt;""),Data!F338,IF(AND(Data!$N$30=6,Data!G338&lt;&gt;""),Data!G338,IF(AND(Data!$N$30=7,Data!H338&lt;&gt;""),Data!H338,IF(AND(Data!$N$30=8,Data!I338&lt;&gt;""),Data!I338,IF(AND(Data!$N$30=9,Data!J338&lt;&gt;""),Data!J338,IF(AND(Data!$N$30=10,Data!K338&lt;&gt;""),Data!K338,""))))))))))</f>
        <v/>
      </c>
      <c r="C339" s="161" t="str">
        <f>IF(AND(Data!$N$37=1,Data!B338&lt;&gt;""),Data!B338,IF(AND(Data!$N$37=2,Data!C338&lt;&gt;""),Data!C338,IF(AND(Data!$N$37=3,Data!D338&lt;&gt;""),Data!D338,IF(AND(Data!$N$37=4,Data!E338&lt;&gt;""),Data!E338,IF(AND(Data!$N$37=5,Data!F338&lt;&gt;""),Data!F338,IF(AND(Data!$N$37=6,Data!G338&lt;&gt;""),Data!G338,IF(AND(Data!$N$37=7,Data!H338&lt;&gt;""),Data!H338,IF(AND(Data!$N$37=8,Data!I338&lt;&gt;""),Data!I338,IF(AND(Data!$N$37=9,Data!J338&lt;&gt;""),Data!J338,IF(AND(Data!$N$37=10,Data!K338&lt;&gt;""),Data!K338,""))))))))))</f>
        <v/>
      </c>
      <c r="D339" s="165"/>
    </row>
    <row r="340" spans="2:4" x14ac:dyDescent="0.15">
      <c r="B340" s="162" t="str">
        <f>IF(AND(Data!$N$30=1,Data!B339&lt;&gt;""),Data!B339,IF(AND(Data!$N$30=2,Data!C339&lt;&gt;""),Data!C339,IF(AND(Data!$N$30=3,Data!D339&lt;&gt;""),Data!D339,IF(AND(Data!$N$30=4,Data!E339&lt;&gt;""),Data!E339,IF(AND(Data!$N$30=5,Data!F339&lt;&gt;""),Data!F339,IF(AND(Data!$N$30=6,Data!G339&lt;&gt;""),Data!G339,IF(AND(Data!$N$30=7,Data!H339&lt;&gt;""),Data!H339,IF(AND(Data!$N$30=8,Data!I339&lt;&gt;""),Data!I339,IF(AND(Data!$N$30=9,Data!J339&lt;&gt;""),Data!J339,IF(AND(Data!$N$30=10,Data!K339&lt;&gt;""),Data!K339,""))))))))))</f>
        <v/>
      </c>
      <c r="C340" s="161" t="str">
        <f>IF(AND(Data!$N$37=1,Data!B339&lt;&gt;""),Data!B339,IF(AND(Data!$N$37=2,Data!C339&lt;&gt;""),Data!C339,IF(AND(Data!$N$37=3,Data!D339&lt;&gt;""),Data!D339,IF(AND(Data!$N$37=4,Data!E339&lt;&gt;""),Data!E339,IF(AND(Data!$N$37=5,Data!F339&lt;&gt;""),Data!F339,IF(AND(Data!$N$37=6,Data!G339&lt;&gt;""),Data!G339,IF(AND(Data!$N$37=7,Data!H339&lt;&gt;""),Data!H339,IF(AND(Data!$N$37=8,Data!I339&lt;&gt;""),Data!I339,IF(AND(Data!$N$37=9,Data!J339&lt;&gt;""),Data!J339,IF(AND(Data!$N$37=10,Data!K339&lt;&gt;""),Data!K339,""))))))))))</f>
        <v/>
      </c>
      <c r="D340" s="165"/>
    </row>
    <row r="341" spans="2:4" x14ac:dyDescent="0.15">
      <c r="B341" s="162" t="str">
        <f>IF(AND(Data!$N$30=1,Data!B340&lt;&gt;""),Data!B340,IF(AND(Data!$N$30=2,Data!C340&lt;&gt;""),Data!C340,IF(AND(Data!$N$30=3,Data!D340&lt;&gt;""),Data!D340,IF(AND(Data!$N$30=4,Data!E340&lt;&gt;""),Data!E340,IF(AND(Data!$N$30=5,Data!F340&lt;&gt;""),Data!F340,IF(AND(Data!$N$30=6,Data!G340&lt;&gt;""),Data!G340,IF(AND(Data!$N$30=7,Data!H340&lt;&gt;""),Data!H340,IF(AND(Data!$N$30=8,Data!I340&lt;&gt;""),Data!I340,IF(AND(Data!$N$30=9,Data!J340&lt;&gt;""),Data!J340,IF(AND(Data!$N$30=10,Data!K340&lt;&gt;""),Data!K340,""))))))))))</f>
        <v/>
      </c>
      <c r="C341" s="161" t="str">
        <f>IF(AND(Data!$N$37=1,Data!B340&lt;&gt;""),Data!B340,IF(AND(Data!$N$37=2,Data!C340&lt;&gt;""),Data!C340,IF(AND(Data!$N$37=3,Data!D340&lt;&gt;""),Data!D340,IF(AND(Data!$N$37=4,Data!E340&lt;&gt;""),Data!E340,IF(AND(Data!$N$37=5,Data!F340&lt;&gt;""),Data!F340,IF(AND(Data!$N$37=6,Data!G340&lt;&gt;""),Data!G340,IF(AND(Data!$N$37=7,Data!H340&lt;&gt;""),Data!H340,IF(AND(Data!$N$37=8,Data!I340&lt;&gt;""),Data!I340,IF(AND(Data!$N$37=9,Data!J340&lt;&gt;""),Data!J340,IF(AND(Data!$N$37=10,Data!K340&lt;&gt;""),Data!K340,""))))))))))</f>
        <v/>
      </c>
      <c r="D341" s="165"/>
    </row>
    <row r="342" spans="2:4" x14ac:dyDescent="0.15">
      <c r="B342" s="162" t="str">
        <f>IF(AND(Data!$N$30=1,Data!B341&lt;&gt;""),Data!B341,IF(AND(Data!$N$30=2,Data!C341&lt;&gt;""),Data!C341,IF(AND(Data!$N$30=3,Data!D341&lt;&gt;""),Data!D341,IF(AND(Data!$N$30=4,Data!E341&lt;&gt;""),Data!E341,IF(AND(Data!$N$30=5,Data!F341&lt;&gt;""),Data!F341,IF(AND(Data!$N$30=6,Data!G341&lt;&gt;""),Data!G341,IF(AND(Data!$N$30=7,Data!H341&lt;&gt;""),Data!H341,IF(AND(Data!$N$30=8,Data!I341&lt;&gt;""),Data!I341,IF(AND(Data!$N$30=9,Data!J341&lt;&gt;""),Data!J341,IF(AND(Data!$N$30=10,Data!K341&lt;&gt;""),Data!K341,""))))))))))</f>
        <v/>
      </c>
      <c r="C342" s="161" t="str">
        <f>IF(AND(Data!$N$37=1,Data!B341&lt;&gt;""),Data!B341,IF(AND(Data!$N$37=2,Data!C341&lt;&gt;""),Data!C341,IF(AND(Data!$N$37=3,Data!D341&lt;&gt;""),Data!D341,IF(AND(Data!$N$37=4,Data!E341&lt;&gt;""),Data!E341,IF(AND(Data!$N$37=5,Data!F341&lt;&gt;""),Data!F341,IF(AND(Data!$N$37=6,Data!G341&lt;&gt;""),Data!G341,IF(AND(Data!$N$37=7,Data!H341&lt;&gt;""),Data!H341,IF(AND(Data!$N$37=8,Data!I341&lt;&gt;""),Data!I341,IF(AND(Data!$N$37=9,Data!J341&lt;&gt;""),Data!J341,IF(AND(Data!$N$37=10,Data!K341&lt;&gt;""),Data!K341,""))))))))))</f>
        <v/>
      </c>
      <c r="D342" s="165"/>
    </row>
    <row r="343" spans="2:4" x14ac:dyDescent="0.15">
      <c r="B343" s="162" t="str">
        <f>IF(AND(Data!$N$30=1,Data!B342&lt;&gt;""),Data!B342,IF(AND(Data!$N$30=2,Data!C342&lt;&gt;""),Data!C342,IF(AND(Data!$N$30=3,Data!D342&lt;&gt;""),Data!D342,IF(AND(Data!$N$30=4,Data!E342&lt;&gt;""),Data!E342,IF(AND(Data!$N$30=5,Data!F342&lt;&gt;""),Data!F342,IF(AND(Data!$N$30=6,Data!G342&lt;&gt;""),Data!G342,IF(AND(Data!$N$30=7,Data!H342&lt;&gt;""),Data!H342,IF(AND(Data!$N$30=8,Data!I342&lt;&gt;""),Data!I342,IF(AND(Data!$N$30=9,Data!J342&lt;&gt;""),Data!J342,IF(AND(Data!$N$30=10,Data!K342&lt;&gt;""),Data!K342,""))))))))))</f>
        <v/>
      </c>
      <c r="C343" s="161" t="str">
        <f>IF(AND(Data!$N$37=1,Data!B342&lt;&gt;""),Data!B342,IF(AND(Data!$N$37=2,Data!C342&lt;&gt;""),Data!C342,IF(AND(Data!$N$37=3,Data!D342&lt;&gt;""),Data!D342,IF(AND(Data!$N$37=4,Data!E342&lt;&gt;""),Data!E342,IF(AND(Data!$N$37=5,Data!F342&lt;&gt;""),Data!F342,IF(AND(Data!$N$37=6,Data!G342&lt;&gt;""),Data!G342,IF(AND(Data!$N$37=7,Data!H342&lt;&gt;""),Data!H342,IF(AND(Data!$N$37=8,Data!I342&lt;&gt;""),Data!I342,IF(AND(Data!$N$37=9,Data!J342&lt;&gt;""),Data!J342,IF(AND(Data!$N$37=10,Data!K342&lt;&gt;""),Data!K342,""))))))))))</f>
        <v/>
      </c>
      <c r="D343" s="165"/>
    </row>
    <row r="344" spans="2:4" x14ac:dyDescent="0.15">
      <c r="B344" s="162" t="str">
        <f>IF(AND(Data!$N$30=1,Data!B343&lt;&gt;""),Data!B343,IF(AND(Data!$N$30=2,Data!C343&lt;&gt;""),Data!C343,IF(AND(Data!$N$30=3,Data!D343&lt;&gt;""),Data!D343,IF(AND(Data!$N$30=4,Data!E343&lt;&gt;""),Data!E343,IF(AND(Data!$N$30=5,Data!F343&lt;&gt;""),Data!F343,IF(AND(Data!$N$30=6,Data!G343&lt;&gt;""),Data!G343,IF(AND(Data!$N$30=7,Data!H343&lt;&gt;""),Data!H343,IF(AND(Data!$N$30=8,Data!I343&lt;&gt;""),Data!I343,IF(AND(Data!$N$30=9,Data!J343&lt;&gt;""),Data!J343,IF(AND(Data!$N$30=10,Data!K343&lt;&gt;""),Data!K343,""))))))))))</f>
        <v/>
      </c>
      <c r="C344" s="161" t="str">
        <f>IF(AND(Data!$N$37=1,Data!B343&lt;&gt;""),Data!B343,IF(AND(Data!$N$37=2,Data!C343&lt;&gt;""),Data!C343,IF(AND(Data!$N$37=3,Data!D343&lt;&gt;""),Data!D343,IF(AND(Data!$N$37=4,Data!E343&lt;&gt;""),Data!E343,IF(AND(Data!$N$37=5,Data!F343&lt;&gt;""),Data!F343,IF(AND(Data!$N$37=6,Data!G343&lt;&gt;""),Data!G343,IF(AND(Data!$N$37=7,Data!H343&lt;&gt;""),Data!H343,IF(AND(Data!$N$37=8,Data!I343&lt;&gt;""),Data!I343,IF(AND(Data!$N$37=9,Data!J343&lt;&gt;""),Data!J343,IF(AND(Data!$N$37=10,Data!K343&lt;&gt;""),Data!K343,""))))))))))</f>
        <v/>
      </c>
      <c r="D344" s="165"/>
    </row>
    <row r="345" spans="2:4" x14ac:dyDescent="0.15">
      <c r="B345" s="162" t="str">
        <f>IF(AND(Data!$N$30=1,Data!B344&lt;&gt;""),Data!B344,IF(AND(Data!$N$30=2,Data!C344&lt;&gt;""),Data!C344,IF(AND(Data!$N$30=3,Data!D344&lt;&gt;""),Data!D344,IF(AND(Data!$N$30=4,Data!E344&lt;&gt;""),Data!E344,IF(AND(Data!$N$30=5,Data!F344&lt;&gt;""),Data!F344,IF(AND(Data!$N$30=6,Data!G344&lt;&gt;""),Data!G344,IF(AND(Data!$N$30=7,Data!H344&lt;&gt;""),Data!H344,IF(AND(Data!$N$30=8,Data!I344&lt;&gt;""),Data!I344,IF(AND(Data!$N$30=9,Data!J344&lt;&gt;""),Data!J344,IF(AND(Data!$N$30=10,Data!K344&lt;&gt;""),Data!K344,""))))))))))</f>
        <v/>
      </c>
      <c r="C345" s="161" t="str">
        <f>IF(AND(Data!$N$37=1,Data!B344&lt;&gt;""),Data!B344,IF(AND(Data!$N$37=2,Data!C344&lt;&gt;""),Data!C344,IF(AND(Data!$N$37=3,Data!D344&lt;&gt;""),Data!D344,IF(AND(Data!$N$37=4,Data!E344&lt;&gt;""),Data!E344,IF(AND(Data!$N$37=5,Data!F344&lt;&gt;""),Data!F344,IF(AND(Data!$N$37=6,Data!G344&lt;&gt;""),Data!G344,IF(AND(Data!$N$37=7,Data!H344&lt;&gt;""),Data!H344,IF(AND(Data!$N$37=8,Data!I344&lt;&gt;""),Data!I344,IF(AND(Data!$N$37=9,Data!J344&lt;&gt;""),Data!J344,IF(AND(Data!$N$37=10,Data!K344&lt;&gt;""),Data!K344,""))))))))))</f>
        <v/>
      </c>
      <c r="D345" s="165"/>
    </row>
    <row r="346" spans="2:4" x14ac:dyDescent="0.15">
      <c r="B346" s="162" t="str">
        <f>IF(AND(Data!$N$30=1,Data!B345&lt;&gt;""),Data!B345,IF(AND(Data!$N$30=2,Data!C345&lt;&gt;""),Data!C345,IF(AND(Data!$N$30=3,Data!D345&lt;&gt;""),Data!D345,IF(AND(Data!$N$30=4,Data!E345&lt;&gt;""),Data!E345,IF(AND(Data!$N$30=5,Data!F345&lt;&gt;""),Data!F345,IF(AND(Data!$N$30=6,Data!G345&lt;&gt;""),Data!G345,IF(AND(Data!$N$30=7,Data!H345&lt;&gt;""),Data!H345,IF(AND(Data!$N$30=8,Data!I345&lt;&gt;""),Data!I345,IF(AND(Data!$N$30=9,Data!J345&lt;&gt;""),Data!J345,IF(AND(Data!$N$30=10,Data!K345&lt;&gt;""),Data!K345,""))))))))))</f>
        <v/>
      </c>
      <c r="C346" s="161" t="str">
        <f>IF(AND(Data!$N$37=1,Data!B345&lt;&gt;""),Data!B345,IF(AND(Data!$N$37=2,Data!C345&lt;&gt;""),Data!C345,IF(AND(Data!$N$37=3,Data!D345&lt;&gt;""),Data!D345,IF(AND(Data!$N$37=4,Data!E345&lt;&gt;""),Data!E345,IF(AND(Data!$N$37=5,Data!F345&lt;&gt;""),Data!F345,IF(AND(Data!$N$37=6,Data!G345&lt;&gt;""),Data!G345,IF(AND(Data!$N$37=7,Data!H345&lt;&gt;""),Data!H345,IF(AND(Data!$N$37=8,Data!I345&lt;&gt;""),Data!I345,IF(AND(Data!$N$37=9,Data!J345&lt;&gt;""),Data!J345,IF(AND(Data!$N$37=10,Data!K345&lt;&gt;""),Data!K345,""))))))))))</f>
        <v/>
      </c>
      <c r="D346" s="165"/>
    </row>
    <row r="347" spans="2:4" x14ac:dyDescent="0.15">
      <c r="B347" s="162" t="str">
        <f>IF(AND(Data!$N$30=1,Data!B346&lt;&gt;""),Data!B346,IF(AND(Data!$N$30=2,Data!C346&lt;&gt;""),Data!C346,IF(AND(Data!$N$30=3,Data!D346&lt;&gt;""),Data!D346,IF(AND(Data!$N$30=4,Data!E346&lt;&gt;""),Data!E346,IF(AND(Data!$N$30=5,Data!F346&lt;&gt;""),Data!F346,IF(AND(Data!$N$30=6,Data!G346&lt;&gt;""),Data!G346,IF(AND(Data!$N$30=7,Data!H346&lt;&gt;""),Data!H346,IF(AND(Data!$N$30=8,Data!I346&lt;&gt;""),Data!I346,IF(AND(Data!$N$30=9,Data!J346&lt;&gt;""),Data!J346,IF(AND(Data!$N$30=10,Data!K346&lt;&gt;""),Data!K346,""))))))))))</f>
        <v/>
      </c>
      <c r="C347" s="161" t="str">
        <f>IF(AND(Data!$N$37=1,Data!B346&lt;&gt;""),Data!B346,IF(AND(Data!$N$37=2,Data!C346&lt;&gt;""),Data!C346,IF(AND(Data!$N$37=3,Data!D346&lt;&gt;""),Data!D346,IF(AND(Data!$N$37=4,Data!E346&lt;&gt;""),Data!E346,IF(AND(Data!$N$37=5,Data!F346&lt;&gt;""),Data!F346,IF(AND(Data!$N$37=6,Data!G346&lt;&gt;""),Data!G346,IF(AND(Data!$N$37=7,Data!H346&lt;&gt;""),Data!H346,IF(AND(Data!$N$37=8,Data!I346&lt;&gt;""),Data!I346,IF(AND(Data!$N$37=9,Data!J346&lt;&gt;""),Data!J346,IF(AND(Data!$N$37=10,Data!K346&lt;&gt;""),Data!K346,""))))))))))</f>
        <v/>
      </c>
      <c r="D347" s="165"/>
    </row>
    <row r="348" spans="2:4" x14ac:dyDescent="0.15">
      <c r="B348" s="162" t="str">
        <f>IF(AND(Data!$N$30=1,Data!B347&lt;&gt;""),Data!B347,IF(AND(Data!$N$30=2,Data!C347&lt;&gt;""),Data!C347,IF(AND(Data!$N$30=3,Data!D347&lt;&gt;""),Data!D347,IF(AND(Data!$N$30=4,Data!E347&lt;&gt;""),Data!E347,IF(AND(Data!$N$30=5,Data!F347&lt;&gt;""),Data!F347,IF(AND(Data!$N$30=6,Data!G347&lt;&gt;""),Data!G347,IF(AND(Data!$N$30=7,Data!H347&lt;&gt;""),Data!H347,IF(AND(Data!$N$30=8,Data!I347&lt;&gt;""),Data!I347,IF(AND(Data!$N$30=9,Data!J347&lt;&gt;""),Data!J347,IF(AND(Data!$N$30=10,Data!K347&lt;&gt;""),Data!K347,""))))))))))</f>
        <v/>
      </c>
      <c r="C348" s="161" t="str">
        <f>IF(AND(Data!$N$37=1,Data!B347&lt;&gt;""),Data!B347,IF(AND(Data!$N$37=2,Data!C347&lt;&gt;""),Data!C347,IF(AND(Data!$N$37=3,Data!D347&lt;&gt;""),Data!D347,IF(AND(Data!$N$37=4,Data!E347&lt;&gt;""),Data!E347,IF(AND(Data!$N$37=5,Data!F347&lt;&gt;""),Data!F347,IF(AND(Data!$N$37=6,Data!G347&lt;&gt;""),Data!G347,IF(AND(Data!$N$37=7,Data!H347&lt;&gt;""),Data!H347,IF(AND(Data!$N$37=8,Data!I347&lt;&gt;""),Data!I347,IF(AND(Data!$N$37=9,Data!J347&lt;&gt;""),Data!J347,IF(AND(Data!$N$37=10,Data!K347&lt;&gt;""),Data!K347,""))))))))))</f>
        <v/>
      </c>
      <c r="D348" s="165"/>
    </row>
    <row r="349" spans="2:4" x14ac:dyDescent="0.15">
      <c r="B349" s="162" t="str">
        <f>IF(AND(Data!$N$30=1,Data!B348&lt;&gt;""),Data!B348,IF(AND(Data!$N$30=2,Data!C348&lt;&gt;""),Data!C348,IF(AND(Data!$N$30=3,Data!D348&lt;&gt;""),Data!D348,IF(AND(Data!$N$30=4,Data!E348&lt;&gt;""),Data!E348,IF(AND(Data!$N$30=5,Data!F348&lt;&gt;""),Data!F348,IF(AND(Data!$N$30=6,Data!G348&lt;&gt;""),Data!G348,IF(AND(Data!$N$30=7,Data!H348&lt;&gt;""),Data!H348,IF(AND(Data!$N$30=8,Data!I348&lt;&gt;""),Data!I348,IF(AND(Data!$N$30=9,Data!J348&lt;&gt;""),Data!J348,IF(AND(Data!$N$30=10,Data!K348&lt;&gt;""),Data!K348,""))))))))))</f>
        <v/>
      </c>
      <c r="C349" s="161" t="str">
        <f>IF(AND(Data!$N$37=1,Data!B348&lt;&gt;""),Data!B348,IF(AND(Data!$N$37=2,Data!C348&lt;&gt;""),Data!C348,IF(AND(Data!$N$37=3,Data!D348&lt;&gt;""),Data!D348,IF(AND(Data!$N$37=4,Data!E348&lt;&gt;""),Data!E348,IF(AND(Data!$N$37=5,Data!F348&lt;&gt;""),Data!F348,IF(AND(Data!$N$37=6,Data!G348&lt;&gt;""),Data!G348,IF(AND(Data!$N$37=7,Data!H348&lt;&gt;""),Data!H348,IF(AND(Data!$N$37=8,Data!I348&lt;&gt;""),Data!I348,IF(AND(Data!$N$37=9,Data!J348&lt;&gt;""),Data!J348,IF(AND(Data!$N$37=10,Data!K348&lt;&gt;""),Data!K348,""))))))))))</f>
        <v/>
      </c>
      <c r="D349" s="165"/>
    </row>
    <row r="350" spans="2:4" x14ac:dyDescent="0.15">
      <c r="B350" s="162" t="str">
        <f>IF(AND(Data!$N$30=1,Data!B349&lt;&gt;""),Data!B349,IF(AND(Data!$N$30=2,Data!C349&lt;&gt;""),Data!C349,IF(AND(Data!$N$30=3,Data!D349&lt;&gt;""),Data!D349,IF(AND(Data!$N$30=4,Data!E349&lt;&gt;""),Data!E349,IF(AND(Data!$N$30=5,Data!F349&lt;&gt;""),Data!F349,IF(AND(Data!$N$30=6,Data!G349&lt;&gt;""),Data!G349,IF(AND(Data!$N$30=7,Data!H349&lt;&gt;""),Data!H349,IF(AND(Data!$N$30=8,Data!I349&lt;&gt;""),Data!I349,IF(AND(Data!$N$30=9,Data!J349&lt;&gt;""),Data!J349,IF(AND(Data!$N$30=10,Data!K349&lt;&gt;""),Data!K349,""))))))))))</f>
        <v/>
      </c>
      <c r="C350" s="161" t="str">
        <f>IF(AND(Data!$N$37=1,Data!B349&lt;&gt;""),Data!B349,IF(AND(Data!$N$37=2,Data!C349&lt;&gt;""),Data!C349,IF(AND(Data!$N$37=3,Data!D349&lt;&gt;""),Data!D349,IF(AND(Data!$N$37=4,Data!E349&lt;&gt;""),Data!E349,IF(AND(Data!$N$37=5,Data!F349&lt;&gt;""),Data!F349,IF(AND(Data!$N$37=6,Data!G349&lt;&gt;""),Data!G349,IF(AND(Data!$N$37=7,Data!H349&lt;&gt;""),Data!H349,IF(AND(Data!$N$37=8,Data!I349&lt;&gt;""),Data!I349,IF(AND(Data!$N$37=9,Data!J349&lt;&gt;""),Data!J349,IF(AND(Data!$N$37=10,Data!K349&lt;&gt;""),Data!K349,""))))))))))</f>
        <v/>
      </c>
      <c r="D350" s="165"/>
    </row>
    <row r="351" spans="2:4" x14ac:dyDescent="0.15">
      <c r="B351" s="162" t="str">
        <f>IF(AND(Data!$N$30=1,Data!B350&lt;&gt;""),Data!B350,IF(AND(Data!$N$30=2,Data!C350&lt;&gt;""),Data!C350,IF(AND(Data!$N$30=3,Data!D350&lt;&gt;""),Data!D350,IF(AND(Data!$N$30=4,Data!E350&lt;&gt;""),Data!E350,IF(AND(Data!$N$30=5,Data!F350&lt;&gt;""),Data!F350,IF(AND(Data!$N$30=6,Data!G350&lt;&gt;""),Data!G350,IF(AND(Data!$N$30=7,Data!H350&lt;&gt;""),Data!H350,IF(AND(Data!$N$30=8,Data!I350&lt;&gt;""),Data!I350,IF(AND(Data!$N$30=9,Data!J350&lt;&gt;""),Data!J350,IF(AND(Data!$N$30=10,Data!K350&lt;&gt;""),Data!K350,""))))))))))</f>
        <v/>
      </c>
      <c r="C351" s="161" t="str">
        <f>IF(AND(Data!$N$37=1,Data!B350&lt;&gt;""),Data!B350,IF(AND(Data!$N$37=2,Data!C350&lt;&gt;""),Data!C350,IF(AND(Data!$N$37=3,Data!D350&lt;&gt;""),Data!D350,IF(AND(Data!$N$37=4,Data!E350&lt;&gt;""),Data!E350,IF(AND(Data!$N$37=5,Data!F350&lt;&gt;""),Data!F350,IF(AND(Data!$N$37=6,Data!G350&lt;&gt;""),Data!G350,IF(AND(Data!$N$37=7,Data!H350&lt;&gt;""),Data!H350,IF(AND(Data!$N$37=8,Data!I350&lt;&gt;""),Data!I350,IF(AND(Data!$N$37=9,Data!J350&lt;&gt;""),Data!J350,IF(AND(Data!$N$37=10,Data!K350&lt;&gt;""),Data!K350,""))))))))))</f>
        <v/>
      </c>
      <c r="D351" s="165"/>
    </row>
    <row r="352" spans="2:4" x14ac:dyDescent="0.15">
      <c r="B352" s="162" t="str">
        <f>IF(AND(Data!$N$30=1,Data!B351&lt;&gt;""),Data!B351,IF(AND(Data!$N$30=2,Data!C351&lt;&gt;""),Data!C351,IF(AND(Data!$N$30=3,Data!D351&lt;&gt;""),Data!D351,IF(AND(Data!$N$30=4,Data!E351&lt;&gt;""),Data!E351,IF(AND(Data!$N$30=5,Data!F351&lt;&gt;""),Data!F351,IF(AND(Data!$N$30=6,Data!G351&lt;&gt;""),Data!G351,IF(AND(Data!$N$30=7,Data!H351&lt;&gt;""),Data!H351,IF(AND(Data!$N$30=8,Data!I351&lt;&gt;""),Data!I351,IF(AND(Data!$N$30=9,Data!J351&lt;&gt;""),Data!J351,IF(AND(Data!$N$30=10,Data!K351&lt;&gt;""),Data!K351,""))))))))))</f>
        <v/>
      </c>
      <c r="C352" s="161" t="str">
        <f>IF(AND(Data!$N$37=1,Data!B351&lt;&gt;""),Data!B351,IF(AND(Data!$N$37=2,Data!C351&lt;&gt;""),Data!C351,IF(AND(Data!$N$37=3,Data!D351&lt;&gt;""),Data!D351,IF(AND(Data!$N$37=4,Data!E351&lt;&gt;""),Data!E351,IF(AND(Data!$N$37=5,Data!F351&lt;&gt;""),Data!F351,IF(AND(Data!$N$37=6,Data!G351&lt;&gt;""),Data!G351,IF(AND(Data!$N$37=7,Data!H351&lt;&gt;""),Data!H351,IF(AND(Data!$N$37=8,Data!I351&lt;&gt;""),Data!I351,IF(AND(Data!$N$37=9,Data!J351&lt;&gt;""),Data!J351,IF(AND(Data!$N$37=10,Data!K351&lt;&gt;""),Data!K351,""))))))))))</f>
        <v/>
      </c>
      <c r="D352" s="165"/>
    </row>
    <row r="353" spans="2:4" x14ac:dyDescent="0.15">
      <c r="B353" s="162" t="str">
        <f>IF(AND(Data!$N$30=1,Data!B352&lt;&gt;""),Data!B352,IF(AND(Data!$N$30=2,Data!C352&lt;&gt;""),Data!C352,IF(AND(Data!$N$30=3,Data!D352&lt;&gt;""),Data!D352,IF(AND(Data!$N$30=4,Data!E352&lt;&gt;""),Data!E352,IF(AND(Data!$N$30=5,Data!F352&lt;&gt;""),Data!F352,IF(AND(Data!$N$30=6,Data!G352&lt;&gt;""),Data!G352,IF(AND(Data!$N$30=7,Data!H352&lt;&gt;""),Data!H352,IF(AND(Data!$N$30=8,Data!I352&lt;&gt;""),Data!I352,IF(AND(Data!$N$30=9,Data!J352&lt;&gt;""),Data!J352,IF(AND(Data!$N$30=10,Data!K352&lt;&gt;""),Data!K352,""))))))))))</f>
        <v/>
      </c>
      <c r="C353" s="161" t="str">
        <f>IF(AND(Data!$N$37=1,Data!B352&lt;&gt;""),Data!B352,IF(AND(Data!$N$37=2,Data!C352&lt;&gt;""),Data!C352,IF(AND(Data!$N$37=3,Data!D352&lt;&gt;""),Data!D352,IF(AND(Data!$N$37=4,Data!E352&lt;&gt;""),Data!E352,IF(AND(Data!$N$37=5,Data!F352&lt;&gt;""),Data!F352,IF(AND(Data!$N$37=6,Data!G352&lt;&gt;""),Data!G352,IF(AND(Data!$N$37=7,Data!H352&lt;&gt;""),Data!H352,IF(AND(Data!$N$37=8,Data!I352&lt;&gt;""),Data!I352,IF(AND(Data!$N$37=9,Data!J352&lt;&gt;""),Data!J352,IF(AND(Data!$N$37=10,Data!K352&lt;&gt;""),Data!K352,""))))))))))</f>
        <v/>
      </c>
      <c r="D353" s="165"/>
    </row>
    <row r="354" spans="2:4" x14ac:dyDescent="0.15">
      <c r="B354" s="162" t="str">
        <f>IF(AND(Data!$N$30=1,Data!B353&lt;&gt;""),Data!B353,IF(AND(Data!$N$30=2,Data!C353&lt;&gt;""),Data!C353,IF(AND(Data!$N$30=3,Data!D353&lt;&gt;""),Data!D353,IF(AND(Data!$N$30=4,Data!E353&lt;&gt;""),Data!E353,IF(AND(Data!$N$30=5,Data!F353&lt;&gt;""),Data!F353,IF(AND(Data!$N$30=6,Data!G353&lt;&gt;""),Data!G353,IF(AND(Data!$N$30=7,Data!H353&lt;&gt;""),Data!H353,IF(AND(Data!$N$30=8,Data!I353&lt;&gt;""),Data!I353,IF(AND(Data!$N$30=9,Data!J353&lt;&gt;""),Data!J353,IF(AND(Data!$N$30=10,Data!K353&lt;&gt;""),Data!K353,""))))))))))</f>
        <v/>
      </c>
      <c r="C354" s="161" t="str">
        <f>IF(AND(Data!$N$37=1,Data!B353&lt;&gt;""),Data!B353,IF(AND(Data!$N$37=2,Data!C353&lt;&gt;""),Data!C353,IF(AND(Data!$N$37=3,Data!D353&lt;&gt;""),Data!D353,IF(AND(Data!$N$37=4,Data!E353&lt;&gt;""),Data!E353,IF(AND(Data!$N$37=5,Data!F353&lt;&gt;""),Data!F353,IF(AND(Data!$N$37=6,Data!G353&lt;&gt;""),Data!G353,IF(AND(Data!$N$37=7,Data!H353&lt;&gt;""),Data!H353,IF(AND(Data!$N$37=8,Data!I353&lt;&gt;""),Data!I353,IF(AND(Data!$N$37=9,Data!J353&lt;&gt;""),Data!J353,IF(AND(Data!$N$37=10,Data!K353&lt;&gt;""),Data!K353,""))))))))))</f>
        <v/>
      </c>
      <c r="D354" s="165"/>
    </row>
    <row r="355" spans="2:4" x14ac:dyDescent="0.15">
      <c r="B355" s="162" t="str">
        <f>IF(AND(Data!$N$30=1,Data!B354&lt;&gt;""),Data!B354,IF(AND(Data!$N$30=2,Data!C354&lt;&gt;""),Data!C354,IF(AND(Data!$N$30=3,Data!D354&lt;&gt;""),Data!D354,IF(AND(Data!$N$30=4,Data!E354&lt;&gt;""),Data!E354,IF(AND(Data!$N$30=5,Data!F354&lt;&gt;""),Data!F354,IF(AND(Data!$N$30=6,Data!G354&lt;&gt;""),Data!G354,IF(AND(Data!$N$30=7,Data!H354&lt;&gt;""),Data!H354,IF(AND(Data!$N$30=8,Data!I354&lt;&gt;""),Data!I354,IF(AND(Data!$N$30=9,Data!J354&lt;&gt;""),Data!J354,IF(AND(Data!$N$30=10,Data!K354&lt;&gt;""),Data!K354,""))))))))))</f>
        <v/>
      </c>
      <c r="C355" s="161" t="str">
        <f>IF(AND(Data!$N$37=1,Data!B354&lt;&gt;""),Data!B354,IF(AND(Data!$N$37=2,Data!C354&lt;&gt;""),Data!C354,IF(AND(Data!$N$37=3,Data!D354&lt;&gt;""),Data!D354,IF(AND(Data!$N$37=4,Data!E354&lt;&gt;""),Data!E354,IF(AND(Data!$N$37=5,Data!F354&lt;&gt;""),Data!F354,IF(AND(Data!$N$37=6,Data!G354&lt;&gt;""),Data!G354,IF(AND(Data!$N$37=7,Data!H354&lt;&gt;""),Data!H354,IF(AND(Data!$N$37=8,Data!I354&lt;&gt;""),Data!I354,IF(AND(Data!$N$37=9,Data!J354&lt;&gt;""),Data!J354,IF(AND(Data!$N$37=10,Data!K354&lt;&gt;""),Data!K354,""))))))))))</f>
        <v/>
      </c>
      <c r="D355" s="165"/>
    </row>
    <row r="356" spans="2:4" x14ac:dyDescent="0.15">
      <c r="B356" s="162" t="str">
        <f>IF(AND(Data!$N$30=1,Data!B355&lt;&gt;""),Data!B355,IF(AND(Data!$N$30=2,Data!C355&lt;&gt;""),Data!C355,IF(AND(Data!$N$30=3,Data!D355&lt;&gt;""),Data!D355,IF(AND(Data!$N$30=4,Data!E355&lt;&gt;""),Data!E355,IF(AND(Data!$N$30=5,Data!F355&lt;&gt;""),Data!F355,IF(AND(Data!$N$30=6,Data!G355&lt;&gt;""),Data!G355,IF(AND(Data!$N$30=7,Data!H355&lt;&gt;""),Data!H355,IF(AND(Data!$N$30=8,Data!I355&lt;&gt;""),Data!I355,IF(AND(Data!$N$30=9,Data!J355&lt;&gt;""),Data!J355,IF(AND(Data!$N$30=10,Data!K355&lt;&gt;""),Data!K355,""))))))))))</f>
        <v/>
      </c>
      <c r="C356" s="161" t="str">
        <f>IF(AND(Data!$N$37=1,Data!B355&lt;&gt;""),Data!B355,IF(AND(Data!$N$37=2,Data!C355&lt;&gt;""),Data!C355,IF(AND(Data!$N$37=3,Data!D355&lt;&gt;""),Data!D355,IF(AND(Data!$N$37=4,Data!E355&lt;&gt;""),Data!E355,IF(AND(Data!$N$37=5,Data!F355&lt;&gt;""),Data!F355,IF(AND(Data!$N$37=6,Data!G355&lt;&gt;""),Data!G355,IF(AND(Data!$N$37=7,Data!H355&lt;&gt;""),Data!H355,IF(AND(Data!$N$37=8,Data!I355&lt;&gt;""),Data!I355,IF(AND(Data!$N$37=9,Data!J355&lt;&gt;""),Data!J355,IF(AND(Data!$N$37=10,Data!K355&lt;&gt;""),Data!K355,""))))))))))</f>
        <v/>
      </c>
      <c r="D356" s="165"/>
    </row>
    <row r="357" spans="2:4" x14ac:dyDescent="0.15">
      <c r="B357" s="162" t="str">
        <f>IF(AND(Data!$N$30=1,Data!B356&lt;&gt;""),Data!B356,IF(AND(Data!$N$30=2,Data!C356&lt;&gt;""),Data!C356,IF(AND(Data!$N$30=3,Data!D356&lt;&gt;""),Data!D356,IF(AND(Data!$N$30=4,Data!E356&lt;&gt;""),Data!E356,IF(AND(Data!$N$30=5,Data!F356&lt;&gt;""),Data!F356,IF(AND(Data!$N$30=6,Data!G356&lt;&gt;""),Data!G356,IF(AND(Data!$N$30=7,Data!H356&lt;&gt;""),Data!H356,IF(AND(Data!$N$30=8,Data!I356&lt;&gt;""),Data!I356,IF(AND(Data!$N$30=9,Data!J356&lt;&gt;""),Data!J356,IF(AND(Data!$N$30=10,Data!K356&lt;&gt;""),Data!K356,""))))))))))</f>
        <v/>
      </c>
      <c r="C357" s="161" t="str">
        <f>IF(AND(Data!$N$37=1,Data!B356&lt;&gt;""),Data!B356,IF(AND(Data!$N$37=2,Data!C356&lt;&gt;""),Data!C356,IF(AND(Data!$N$37=3,Data!D356&lt;&gt;""),Data!D356,IF(AND(Data!$N$37=4,Data!E356&lt;&gt;""),Data!E356,IF(AND(Data!$N$37=5,Data!F356&lt;&gt;""),Data!F356,IF(AND(Data!$N$37=6,Data!G356&lt;&gt;""),Data!G356,IF(AND(Data!$N$37=7,Data!H356&lt;&gt;""),Data!H356,IF(AND(Data!$N$37=8,Data!I356&lt;&gt;""),Data!I356,IF(AND(Data!$N$37=9,Data!J356&lt;&gt;""),Data!J356,IF(AND(Data!$N$37=10,Data!K356&lt;&gt;""),Data!K356,""))))))))))</f>
        <v/>
      </c>
      <c r="D357" s="165"/>
    </row>
    <row r="358" spans="2:4" x14ac:dyDescent="0.15">
      <c r="B358" s="162" t="str">
        <f>IF(AND(Data!$N$30=1,Data!B357&lt;&gt;""),Data!B357,IF(AND(Data!$N$30=2,Data!C357&lt;&gt;""),Data!C357,IF(AND(Data!$N$30=3,Data!D357&lt;&gt;""),Data!D357,IF(AND(Data!$N$30=4,Data!E357&lt;&gt;""),Data!E357,IF(AND(Data!$N$30=5,Data!F357&lt;&gt;""),Data!F357,IF(AND(Data!$N$30=6,Data!G357&lt;&gt;""),Data!G357,IF(AND(Data!$N$30=7,Data!H357&lt;&gt;""),Data!H357,IF(AND(Data!$N$30=8,Data!I357&lt;&gt;""),Data!I357,IF(AND(Data!$N$30=9,Data!J357&lt;&gt;""),Data!J357,IF(AND(Data!$N$30=10,Data!K357&lt;&gt;""),Data!K357,""))))))))))</f>
        <v/>
      </c>
      <c r="C358" s="161" t="str">
        <f>IF(AND(Data!$N$37=1,Data!B357&lt;&gt;""),Data!B357,IF(AND(Data!$N$37=2,Data!C357&lt;&gt;""),Data!C357,IF(AND(Data!$N$37=3,Data!D357&lt;&gt;""),Data!D357,IF(AND(Data!$N$37=4,Data!E357&lt;&gt;""),Data!E357,IF(AND(Data!$N$37=5,Data!F357&lt;&gt;""),Data!F357,IF(AND(Data!$N$37=6,Data!G357&lt;&gt;""),Data!G357,IF(AND(Data!$N$37=7,Data!H357&lt;&gt;""),Data!H357,IF(AND(Data!$N$37=8,Data!I357&lt;&gt;""),Data!I357,IF(AND(Data!$N$37=9,Data!J357&lt;&gt;""),Data!J357,IF(AND(Data!$N$37=10,Data!K357&lt;&gt;""),Data!K357,""))))))))))</f>
        <v/>
      </c>
      <c r="D358" s="165"/>
    </row>
    <row r="359" spans="2:4" x14ac:dyDescent="0.15">
      <c r="B359" s="162" t="str">
        <f>IF(AND(Data!$N$30=1,Data!B358&lt;&gt;""),Data!B358,IF(AND(Data!$N$30=2,Data!C358&lt;&gt;""),Data!C358,IF(AND(Data!$N$30=3,Data!D358&lt;&gt;""),Data!D358,IF(AND(Data!$N$30=4,Data!E358&lt;&gt;""),Data!E358,IF(AND(Data!$N$30=5,Data!F358&lt;&gt;""),Data!F358,IF(AND(Data!$N$30=6,Data!G358&lt;&gt;""),Data!G358,IF(AND(Data!$N$30=7,Data!H358&lt;&gt;""),Data!H358,IF(AND(Data!$N$30=8,Data!I358&lt;&gt;""),Data!I358,IF(AND(Data!$N$30=9,Data!J358&lt;&gt;""),Data!J358,IF(AND(Data!$N$30=10,Data!K358&lt;&gt;""),Data!K358,""))))))))))</f>
        <v/>
      </c>
      <c r="C359" s="161" t="str">
        <f>IF(AND(Data!$N$37=1,Data!B358&lt;&gt;""),Data!B358,IF(AND(Data!$N$37=2,Data!C358&lt;&gt;""),Data!C358,IF(AND(Data!$N$37=3,Data!D358&lt;&gt;""),Data!D358,IF(AND(Data!$N$37=4,Data!E358&lt;&gt;""),Data!E358,IF(AND(Data!$N$37=5,Data!F358&lt;&gt;""),Data!F358,IF(AND(Data!$N$37=6,Data!G358&lt;&gt;""),Data!G358,IF(AND(Data!$N$37=7,Data!H358&lt;&gt;""),Data!H358,IF(AND(Data!$N$37=8,Data!I358&lt;&gt;""),Data!I358,IF(AND(Data!$N$37=9,Data!J358&lt;&gt;""),Data!J358,IF(AND(Data!$N$37=10,Data!K358&lt;&gt;""),Data!K358,""))))))))))</f>
        <v/>
      </c>
      <c r="D359" s="165"/>
    </row>
    <row r="360" spans="2:4" x14ac:dyDescent="0.15">
      <c r="B360" s="162" t="str">
        <f>IF(AND(Data!$N$30=1,Data!B359&lt;&gt;""),Data!B359,IF(AND(Data!$N$30=2,Data!C359&lt;&gt;""),Data!C359,IF(AND(Data!$N$30=3,Data!D359&lt;&gt;""),Data!D359,IF(AND(Data!$N$30=4,Data!E359&lt;&gt;""),Data!E359,IF(AND(Data!$N$30=5,Data!F359&lt;&gt;""),Data!F359,IF(AND(Data!$N$30=6,Data!G359&lt;&gt;""),Data!G359,IF(AND(Data!$N$30=7,Data!H359&lt;&gt;""),Data!H359,IF(AND(Data!$N$30=8,Data!I359&lt;&gt;""),Data!I359,IF(AND(Data!$N$30=9,Data!J359&lt;&gt;""),Data!J359,IF(AND(Data!$N$30=10,Data!K359&lt;&gt;""),Data!K359,""))))))))))</f>
        <v/>
      </c>
      <c r="C360" s="161" t="str">
        <f>IF(AND(Data!$N$37=1,Data!B359&lt;&gt;""),Data!B359,IF(AND(Data!$N$37=2,Data!C359&lt;&gt;""),Data!C359,IF(AND(Data!$N$37=3,Data!D359&lt;&gt;""),Data!D359,IF(AND(Data!$N$37=4,Data!E359&lt;&gt;""),Data!E359,IF(AND(Data!$N$37=5,Data!F359&lt;&gt;""),Data!F359,IF(AND(Data!$N$37=6,Data!G359&lt;&gt;""),Data!G359,IF(AND(Data!$N$37=7,Data!H359&lt;&gt;""),Data!H359,IF(AND(Data!$N$37=8,Data!I359&lt;&gt;""),Data!I359,IF(AND(Data!$N$37=9,Data!J359&lt;&gt;""),Data!J359,IF(AND(Data!$N$37=10,Data!K359&lt;&gt;""),Data!K359,""))))))))))</f>
        <v/>
      </c>
      <c r="D360" s="165"/>
    </row>
    <row r="361" spans="2:4" x14ac:dyDescent="0.15">
      <c r="B361" s="162" t="str">
        <f>IF(AND(Data!$N$30=1,Data!B360&lt;&gt;""),Data!B360,IF(AND(Data!$N$30=2,Data!C360&lt;&gt;""),Data!C360,IF(AND(Data!$N$30=3,Data!D360&lt;&gt;""),Data!D360,IF(AND(Data!$N$30=4,Data!E360&lt;&gt;""),Data!E360,IF(AND(Data!$N$30=5,Data!F360&lt;&gt;""),Data!F360,IF(AND(Data!$N$30=6,Data!G360&lt;&gt;""),Data!G360,IF(AND(Data!$N$30=7,Data!H360&lt;&gt;""),Data!H360,IF(AND(Data!$N$30=8,Data!I360&lt;&gt;""),Data!I360,IF(AND(Data!$N$30=9,Data!J360&lt;&gt;""),Data!J360,IF(AND(Data!$N$30=10,Data!K360&lt;&gt;""),Data!K360,""))))))))))</f>
        <v/>
      </c>
      <c r="C361" s="161" t="str">
        <f>IF(AND(Data!$N$37=1,Data!B360&lt;&gt;""),Data!B360,IF(AND(Data!$N$37=2,Data!C360&lt;&gt;""),Data!C360,IF(AND(Data!$N$37=3,Data!D360&lt;&gt;""),Data!D360,IF(AND(Data!$N$37=4,Data!E360&lt;&gt;""),Data!E360,IF(AND(Data!$N$37=5,Data!F360&lt;&gt;""),Data!F360,IF(AND(Data!$N$37=6,Data!G360&lt;&gt;""),Data!G360,IF(AND(Data!$N$37=7,Data!H360&lt;&gt;""),Data!H360,IF(AND(Data!$N$37=8,Data!I360&lt;&gt;""),Data!I360,IF(AND(Data!$N$37=9,Data!J360&lt;&gt;""),Data!J360,IF(AND(Data!$N$37=10,Data!K360&lt;&gt;""),Data!K360,""))))))))))</f>
        <v/>
      </c>
      <c r="D361" s="165"/>
    </row>
    <row r="362" spans="2:4" x14ac:dyDescent="0.15">
      <c r="B362" s="162" t="str">
        <f>IF(AND(Data!$N$30=1,Data!B361&lt;&gt;""),Data!B361,IF(AND(Data!$N$30=2,Data!C361&lt;&gt;""),Data!C361,IF(AND(Data!$N$30=3,Data!D361&lt;&gt;""),Data!D361,IF(AND(Data!$N$30=4,Data!E361&lt;&gt;""),Data!E361,IF(AND(Data!$N$30=5,Data!F361&lt;&gt;""),Data!F361,IF(AND(Data!$N$30=6,Data!G361&lt;&gt;""),Data!G361,IF(AND(Data!$N$30=7,Data!H361&lt;&gt;""),Data!H361,IF(AND(Data!$N$30=8,Data!I361&lt;&gt;""),Data!I361,IF(AND(Data!$N$30=9,Data!J361&lt;&gt;""),Data!J361,IF(AND(Data!$N$30=10,Data!K361&lt;&gt;""),Data!K361,""))))))))))</f>
        <v/>
      </c>
      <c r="C362" s="161" t="str">
        <f>IF(AND(Data!$N$37=1,Data!B361&lt;&gt;""),Data!B361,IF(AND(Data!$N$37=2,Data!C361&lt;&gt;""),Data!C361,IF(AND(Data!$N$37=3,Data!D361&lt;&gt;""),Data!D361,IF(AND(Data!$N$37=4,Data!E361&lt;&gt;""),Data!E361,IF(AND(Data!$N$37=5,Data!F361&lt;&gt;""),Data!F361,IF(AND(Data!$N$37=6,Data!G361&lt;&gt;""),Data!G361,IF(AND(Data!$N$37=7,Data!H361&lt;&gt;""),Data!H361,IF(AND(Data!$N$37=8,Data!I361&lt;&gt;""),Data!I361,IF(AND(Data!$N$37=9,Data!J361&lt;&gt;""),Data!J361,IF(AND(Data!$N$37=10,Data!K361&lt;&gt;""),Data!K361,""))))))))))</f>
        <v/>
      </c>
      <c r="D362" s="165"/>
    </row>
    <row r="363" spans="2:4" x14ac:dyDescent="0.15">
      <c r="B363" s="162" t="str">
        <f>IF(AND(Data!$N$30=1,Data!B362&lt;&gt;""),Data!B362,IF(AND(Data!$N$30=2,Data!C362&lt;&gt;""),Data!C362,IF(AND(Data!$N$30=3,Data!D362&lt;&gt;""),Data!D362,IF(AND(Data!$N$30=4,Data!E362&lt;&gt;""),Data!E362,IF(AND(Data!$N$30=5,Data!F362&lt;&gt;""),Data!F362,IF(AND(Data!$N$30=6,Data!G362&lt;&gt;""),Data!G362,IF(AND(Data!$N$30=7,Data!H362&lt;&gt;""),Data!H362,IF(AND(Data!$N$30=8,Data!I362&lt;&gt;""),Data!I362,IF(AND(Data!$N$30=9,Data!J362&lt;&gt;""),Data!J362,IF(AND(Data!$N$30=10,Data!K362&lt;&gt;""),Data!K362,""))))))))))</f>
        <v/>
      </c>
      <c r="C363" s="161" t="str">
        <f>IF(AND(Data!$N$37=1,Data!B362&lt;&gt;""),Data!B362,IF(AND(Data!$N$37=2,Data!C362&lt;&gt;""),Data!C362,IF(AND(Data!$N$37=3,Data!D362&lt;&gt;""),Data!D362,IF(AND(Data!$N$37=4,Data!E362&lt;&gt;""),Data!E362,IF(AND(Data!$N$37=5,Data!F362&lt;&gt;""),Data!F362,IF(AND(Data!$N$37=6,Data!G362&lt;&gt;""),Data!G362,IF(AND(Data!$N$37=7,Data!H362&lt;&gt;""),Data!H362,IF(AND(Data!$N$37=8,Data!I362&lt;&gt;""),Data!I362,IF(AND(Data!$N$37=9,Data!J362&lt;&gt;""),Data!J362,IF(AND(Data!$N$37=10,Data!K362&lt;&gt;""),Data!K362,""))))))))))</f>
        <v/>
      </c>
      <c r="D363" s="165"/>
    </row>
    <row r="364" spans="2:4" x14ac:dyDescent="0.15">
      <c r="B364" s="162" t="str">
        <f>IF(AND(Data!$N$30=1,Data!B363&lt;&gt;""),Data!B363,IF(AND(Data!$N$30=2,Data!C363&lt;&gt;""),Data!C363,IF(AND(Data!$N$30=3,Data!D363&lt;&gt;""),Data!D363,IF(AND(Data!$N$30=4,Data!E363&lt;&gt;""),Data!E363,IF(AND(Data!$N$30=5,Data!F363&lt;&gt;""),Data!F363,IF(AND(Data!$N$30=6,Data!G363&lt;&gt;""),Data!G363,IF(AND(Data!$N$30=7,Data!H363&lt;&gt;""),Data!H363,IF(AND(Data!$N$30=8,Data!I363&lt;&gt;""),Data!I363,IF(AND(Data!$N$30=9,Data!J363&lt;&gt;""),Data!J363,IF(AND(Data!$N$30=10,Data!K363&lt;&gt;""),Data!K363,""))))))))))</f>
        <v/>
      </c>
      <c r="C364" s="161" t="str">
        <f>IF(AND(Data!$N$37=1,Data!B363&lt;&gt;""),Data!B363,IF(AND(Data!$N$37=2,Data!C363&lt;&gt;""),Data!C363,IF(AND(Data!$N$37=3,Data!D363&lt;&gt;""),Data!D363,IF(AND(Data!$N$37=4,Data!E363&lt;&gt;""),Data!E363,IF(AND(Data!$N$37=5,Data!F363&lt;&gt;""),Data!F363,IF(AND(Data!$N$37=6,Data!G363&lt;&gt;""),Data!G363,IF(AND(Data!$N$37=7,Data!H363&lt;&gt;""),Data!H363,IF(AND(Data!$N$37=8,Data!I363&lt;&gt;""),Data!I363,IF(AND(Data!$N$37=9,Data!J363&lt;&gt;""),Data!J363,IF(AND(Data!$N$37=10,Data!K363&lt;&gt;""),Data!K363,""))))))))))</f>
        <v/>
      </c>
      <c r="D364" s="165"/>
    </row>
    <row r="365" spans="2:4" x14ac:dyDescent="0.15">
      <c r="B365" s="162" t="str">
        <f>IF(AND(Data!$N$30=1,Data!B364&lt;&gt;""),Data!B364,IF(AND(Data!$N$30=2,Data!C364&lt;&gt;""),Data!C364,IF(AND(Data!$N$30=3,Data!D364&lt;&gt;""),Data!D364,IF(AND(Data!$N$30=4,Data!E364&lt;&gt;""),Data!E364,IF(AND(Data!$N$30=5,Data!F364&lt;&gt;""),Data!F364,IF(AND(Data!$N$30=6,Data!G364&lt;&gt;""),Data!G364,IF(AND(Data!$N$30=7,Data!H364&lt;&gt;""),Data!H364,IF(AND(Data!$N$30=8,Data!I364&lt;&gt;""),Data!I364,IF(AND(Data!$N$30=9,Data!J364&lt;&gt;""),Data!J364,IF(AND(Data!$N$30=10,Data!K364&lt;&gt;""),Data!K364,""))))))))))</f>
        <v/>
      </c>
      <c r="C365" s="161" t="str">
        <f>IF(AND(Data!$N$37=1,Data!B364&lt;&gt;""),Data!B364,IF(AND(Data!$N$37=2,Data!C364&lt;&gt;""),Data!C364,IF(AND(Data!$N$37=3,Data!D364&lt;&gt;""),Data!D364,IF(AND(Data!$N$37=4,Data!E364&lt;&gt;""),Data!E364,IF(AND(Data!$N$37=5,Data!F364&lt;&gt;""),Data!F364,IF(AND(Data!$N$37=6,Data!G364&lt;&gt;""),Data!G364,IF(AND(Data!$N$37=7,Data!H364&lt;&gt;""),Data!H364,IF(AND(Data!$N$37=8,Data!I364&lt;&gt;""),Data!I364,IF(AND(Data!$N$37=9,Data!J364&lt;&gt;""),Data!J364,IF(AND(Data!$N$37=10,Data!K364&lt;&gt;""),Data!K364,""))))))))))</f>
        <v/>
      </c>
      <c r="D365" s="165"/>
    </row>
    <row r="366" spans="2:4" x14ac:dyDescent="0.15">
      <c r="B366" s="162" t="str">
        <f>IF(AND(Data!$N$30=1,Data!B365&lt;&gt;""),Data!B365,IF(AND(Data!$N$30=2,Data!C365&lt;&gt;""),Data!C365,IF(AND(Data!$N$30=3,Data!D365&lt;&gt;""),Data!D365,IF(AND(Data!$N$30=4,Data!E365&lt;&gt;""),Data!E365,IF(AND(Data!$N$30=5,Data!F365&lt;&gt;""),Data!F365,IF(AND(Data!$N$30=6,Data!G365&lt;&gt;""),Data!G365,IF(AND(Data!$N$30=7,Data!H365&lt;&gt;""),Data!H365,IF(AND(Data!$N$30=8,Data!I365&lt;&gt;""),Data!I365,IF(AND(Data!$N$30=9,Data!J365&lt;&gt;""),Data!J365,IF(AND(Data!$N$30=10,Data!K365&lt;&gt;""),Data!K365,""))))))))))</f>
        <v/>
      </c>
      <c r="C366" s="161" t="str">
        <f>IF(AND(Data!$N$37=1,Data!B365&lt;&gt;""),Data!B365,IF(AND(Data!$N$37=2,Data!C365&lt;&gt;""),Data!C365,IF(AND(Data!$N$37=3,Data!D365&lt;&gt;""),Data!D365,IF(AND(Data!$N$37=4,Data!E365&lt;&gt;""),Data!E365,IF(AND(Data!$N$37=5,Data!F365&lt;&gt;""),Data!F365,IF(AND(Data!$N$37=6,Data!G365&lt;&gt;""),Data!G365,IF(AND(Data!$N$37=7,Data!H365&lt;&gt;""),Data!H365,IF(AND(Data!$N$37=8,Data!I365&lt;&gt;""),Data!I365,IF(AND(Data!$N$37=9,Data!J365&lt;&gt;""),Data!J365,IF(AND(Data!$N$37=10,Data!K365&lt;&gt;""),Data!K365,""))))))))))</f>
        <v/>
      </c>
      <c r="D366" s="165"/>
    </row>
    <row r="367" spans="2:4" x14ac:dyDescent="0.15">
      <c r="B367" s="162" t="str">
        <f>IF(AND(Data!$N$30=1,Data!B366&lt;&gt;""),Data!B366,IF(AND(Data!$N$30=2,Data!C366&lt;&gt;""),Data!C366,IF(AND(Data!$N$30=3,Data!D366&lt;&gt;""),Data!D366,IF(AND(Data!$N$30=4,Data!E366&lt;&gt;""),Data!E366,IF(AND(Data!$N$30=5,Data!F366&lt;&gt;""),Data!F366,IF(AND(Data!$N$30=6,Data!G366&lt;&gt;""),Data!G366,IF(AND(Data!$N$30=7,Data!H366&lt;&gt;""),Data!H366,IF(AND(Data!$N$30=8,Data!I366&lt;&gt;""),Data!I366,IF(AND(Data!$N$30=9,Data!J366&lt;&gt;""),Data!J366,IF(AND(Data!$N$30=10,Data!K366&lt;&gt;""),Data!K366,""))))))))))</f>
        <v/>
      </c>
      <c r="C367" s="161" t="str">
        <f>IF(AND(Data!$N$37=1,Data!B366&lt;&gt;""),Data!B366,IF(AND(Data!$N$37=2,Data!C366&lt;&gt;""),Data!C366,IF(AND(Data!$N$37=3,Data!D366&lt;&gt;""),Data!D366,IF(AND(Data!$N$37=4,Data!E366&lt;&gt;""),Data!E366,IF(AND(Data!$N$37=5,Data!F366&lt;&gt;""),Data!F366,IF(AND(Data!$N$37=6,Data!G366&lt;&gt;""),Data!G366,IF(AND(Data!$N$37=7,Data!H366&lt;&gt;""),Data!H366,IF(AND(Data!$N$37=8,Data!I366&lt;&gt;""),Data!I366,IF(AND(Data!$N$37=9,Data!J366&lt;&gt;""),Data!J366,IF(AND(Data!$N$37=10,Data!K366&lt;&gt;""),Data!K366,""))))))))))</f>
        <v/>
      </c>
      <c r="D367" s="165"/>
    </row>
    <row r="368" spans="2:4" x14ac:dyDescent="0.15">
      <c r="B368" s="162" t="str">
        <f>IF(AND(Data!$N$30=1,Data!B367&lt;&gt;""),Data!B367,IF(AND(Data!$N$30=2,Data!C367&lt;&gt;""),Data!C367,IF(AND(Data!$N$30=3,Data!D367&lt;&gt;""),Data!D367,IF(AND(Data!$N$30=4,Data!E367&lt;&gt;""),Data!E367,IF(AND(Data!$N$30=5,Data!F367&lt;&gt;""),Data!F367,IF(AND(Data!$N$30=6,Data!G367&lt;&gt;""),Data!G367,IF(AND(Data!$N$30=7,Data!H367&lt;&gt;""),Data!H367,IF(AND(Data!$N$30=8,Data!I367&lt;&gt;""),Data!I367,IF(AND(Data!$N$30=9,Data!J367&lt;&gt;""),Data!J367,IF(AND(Data!$N$30=10,Data!K367&lt;&gt;""),Data!K367,""))))))))))</f>
        <v/>
      </c>
      <c r="C368" s="161" t="str">
        <f>IF(AND(Data!$N$37=1,Data!B367&lt;&gt;""),Data!B367,IF(AND(Data!$N$37=2,Data!C367&lt;&gt;""),Data!C367,IF(AND(Data!$N$37=3,Data!D367&lt;&gt;""),Data!D367,IF(AND(Data!$N$37=4,Data!E367&lt;&gt;""),Data!E367,IF(AND(Data!$N$37=5,Data!F367&lt;&gt;""),Data!F367,IF(AND(Data!$N$37=6,Data!G367&lt;&gt;""),Data!G367,IF(AND(Data!$N$37=7,Data!H367&lt;&gt;""),Data!H367,IF(AND(Data!$N$37=8,Data!I367&lt;&gt;""),Data!I367,IF(AND(Data!$N$37=9,Data!J367&lt;&gt;""),Data!J367,IF(AND(Data!$N$37=10,Data!K367&lt;&gt;""),Data!K367,""))))))))))</f>
        <v/>
      </c>
      <c r="D368" s="165"/>
    </row>
    <row r="369" spans="2:4" x14ac:dyDescent="0.15">
      <c r="B369" s="162" t="str">
        <f>IF(AND(Data!$N$30=1,Data!B368&lt;&gt;""),Data!B368,IF(AND(Data!$N$30=2,Data!C368&lt;&gt;""),Data!C368,IF(AND(Data!$N$30=3,Data!D368&lt;&gt;""),Data!D368,IF(AND(Data!$N$30=4,Data!E368&lt;&gt;""),Data!E368,IF(AND(Data!$N$30=5,Data!F368&lt;&gt;""),Data!F368,IF(AND(Data!$N$30=6,Data!G368&lt;&gt;""),Data!G368,IF(AND(Data!$N$30=7,Data!H368&lt;&gt;""),Data!H368,IF(AND(Data!$N$30=8,Data!I368&lt;&gt;""),Data!I368,IF(AND(Data!$N$30=9,Data!J368&lt;&gt;""),Data!J368,IF(AND(Data!$N$30=10,Data!K368&lt;&gt;""),Data!K368,""))))))))))</f>
        <v/>
      </c>
      <c r="C369" s="161" t="str">
        <f>IF(AND(Data!$N$37=1,Data!B368&lt;&gt;""),Data!B368,IF(AND(Data!$N$37=2,Data!C368&lt;&gt;""),Data!C368,IF(AND(Data!$N$37=3,Data!D368&lt;&gt;""),Data!D368,IF(AND(Data!$N$37=4,Data!E368&lt;&gt;""),Data!E368,IF(AND(Data!$N$37=5,Data!F368&lt;&gt;""),Data!F368,IF(AND(Data!$N$37=6,Data!G368&lt;&gt;""),Data!G368,IF(AND(Data!$N$37=7,Data!H368&lt;&gt;""),Data!H368,IF(AND(Data!$N$37=8,Data!I368&lt;&gt;""),Data!I368,IF(AND(Data!$N$37=9,Data!J368&lt;&gt;""),Data!J368,IF(AND(Data!$N$37=10,Data!K368&lt;&gt;""),Data!K368,""))))))))))</f>
        <v/>
      </c>
      <c r="D369" s="165"/>
    </row>
    <row r="370" spans="2:4" x14ac:dyDescent="0.15">
      <c r="B370" s="162" t="str">
        <f>IF(AND(Data!$N$30=1,Data!B369&lt;&gt;""),Data!B369,IF(AND(Data!$N$30=2,Data!C369&lt;&gt;""),Data!C369,IF(AND(Data!$N$30=3,Data!D369&lt;&gt;""),Data!D369,IF(AND(Data!$N$30=4,Data!E369&lt;&gt;""),Data!E369,IF(AND(Data!$N$30=5,Data!F369&lt;&gt;""),Data!F369,IF(AND(Data!$N$30=6,Data!G369&lt;&gt;""),Data!G369,IF(AND(Data!$N$30=7,Data!H369&lt;&gt;""),Data!H369,IF(AND(Data!$N$30=8,Data!I369&lt;&gt;""),Data!I369,IF(AND(Data!$N$30=9,Data!J369&lt;&gt;""),Data!J369,IF(AND(Data!$N$30=10,Data!K369&lt;&gt;""),Data!K369,""))))))))))</f>
        <v/>
      </c>
      <c r="C370" s="161" t="str">
        <f>IF(AND(Data!$N$37=1,Data!B369&lt;&gt;""),Data!B369,IF(AND(Data!$N$37=2,Data!C369&lt;&gt;""),Data!C369,IF(AND(Data!$N$37=3,Data!D369&lt;&gt;""),Data!D369,IF(AND(Data!$N$37=4,Data!E369&lt;&gt;""),Data!E369,IF(AND(Data!$N$37=5,Data!F369&lt;&gt;""),Data!F369,IF(AND(Data!$N$37=6,Data!G369&lt;&gt;""),Data!G369,IF(AND(Data!$N$37=7,Data!H369&lt;&gt;""),Data!H369,IF(AND(Data!$N$37=8,Data!I369&lt;&gt;""),Data!I369,IF(AND(Data!$N$37=9,Data!J369&lt;&gt;""),Data!J369,IF(AND(Data!$N$37=10,Data!K369&lt;&gt;""),Data!K369,""))))))))))</f>
        <v/>
      </c>
      <c r="D370" s="165"/>
    </row>
    <row r="371" spans="2:4" x14ac:dyDescent="0.15">
      <c r="B371" s="162" t="str">
        <f>IF(AND(Data!$N$30=1,Data!B370&lt;&gt;""),Data!B370,IF(AND(Data!$N$30=2,Data!C370&lt;&gt;""),Data!C370,IF(AND(Data!$N$30=3,Data!D370&lt;&gt;""),Data!D370,IF(AND(Data!$N$30=4,Data!E370&lt;&gt;""),Data!E370,IF(AND(Data!$N$30=5,Data!F370&lt;&gt;""),Data!F370,IF(AND(Data!$N$30=6,Data!G370&lt;&gt;""),Data!G370,IF(AND(Data!$N$30=7,Data!H370&lt;&gt;""),Data!H370,IF(AND(Data!$N$30=8,Data!I370&lt;&gt;""),Data!I370,IF(AND(Data!$N$30=9,Data!J370&lt;&gt;""),Data!J370,IF(AND(Data!$N$30=10,Data!K370&lt;&gt;""),Data!K370,""))))))))))</f>
        <v/>
      </c>
      <c r="C371" s="161" t="str">
        <f>IF(AND(Data!$N$37=1,Data!B370&lt;&gt;""),Data!B370,IF(AND(Data!$N$37=2,Data!C370&lt;&gt;""),Data!C370,IF(AND(Data!$N$37=3,Data!D370&lt;&gt;""),Data!D370,IF(AND(Data!$N$37=4,Data!E370&lt;&gt;""),Data!E370,IF(AND(Data!$N$37=5,Data!F370&lt;&gt;""),Data!F370,IF(AND(Data!$N$37=6,Data!G370&lt;&gt;""),Data!G370,IF(AND(Data!$N$37=7,Data!H370&lt;&gt;""),Data!H370,IF(AND(Data!$N$37=8,Data!I370&lt;&gt;""),Data!I370,IF(AND(Data!$N$37=9,Data!J370&lt;&gt;""),Data!J370,IF(AND(Data!$N$37=10,Data!K370&lt;&gt;""),Data!K370,""))))))))))</f>
        <v/>
      </c>
      <c r="D371" s="165"/>
    </row>
    <row r="372" spans="2:4" x14ac:dyDescent="0.15">
      <c r="B372" s="162" t="str">
        <f>IF(AND(Data!$N$30=1,Data!B371&lt;&gt;""),Data!B371,IF(AND(Data!$N$30=2,Data!C371&lt;&gt;""),Data!C371,IF(AND(Data!$N$30=3,Data!D371&lt;&gt;""),Data!D371,IF(AND(Data!$N$30=4,Data!E371&lt;&gt;""),Data!E371,IF(AND(Data!$N$30=5,Data!F371&lt;&gt;""),Data!F371,IF(AND(Data!$N$30=6,Data!G371&lt;&gt;""),Data!G371,IF(AND(Data!$N$30=7,Data!H371&lt;&gt;""),Data!H371,IF(AND(Data!$N$30=8,Data!I371&lt;&gt;""),Data!I371,IF(AND(Data!$N$30=9,Data!J371&lt;&gt;""),Data!J371,IF(AND(Data!$N$30=10,Data!K371&lt;&gt;""),Data!K371,""))))))))))</f>
        <v/>
      </c>
      <c r="C372" s="161" t="str">
        <f>IF(AND(Data!$N$37=1,Data!B371&lt;&gt;""),Data!B371,IF(AND(Data!$N$37=2,Data!C371&lt;&gt;""),Data!C371,IF(AND(Data!$N$37=3,Data!D371&lt;&gt;""),Data!D371,IF(AND(Data!$N$37=4,Data!E371&lt;&gt;""),Data!E371,IF(AND(Data!$N$37=5,Data!F371&lt;&gt;""),Data!F371,IF(AND(Data!$N$37=6,Data!G371&lt;&gt;""),Data!G371,IF(AND(Data!$N$37=7,Data!H371&lt;&gt;""),Data!H371,IF(AND(Data!$N$37=8,Data!I371&lt;&gt;""),Data!I371,IF(AND(Data!$N$37=9,Data!J371&lt;&gt;""),Data!J371,IF(AND(Data!$N$37=10,Data!K371&lt;&gt;""),Data!K371,""))))))))))</f>
        <v/>
      </c>
      <c r="D372" s="165"/>
    </row>
    <row r="373" spans="2:4" x14ac:dyDescent="0.15">
      <c r="B373" s="162" t="str">
        <f>IF(AND(Data!$N$30=1,Data!B372&lt;&gt;""),Data!B372,IF(AND(Data!$N$30=2,Data!C372&lt;&gt;""),Data!C372,IF(AND(Data!$N$30=3,Data!D372&lt;&gt;""),Data!D372,IF(AND(Data!$N$30=4,Data!E372&lt;&gt;""),Data!E372,IF(AND(Data!$N$30=5,Data!F372&lt;&gt;""),Data!F372,IF(AND(Data!$N$30=6,Data!G372&lt;&gt;""),Data!G372,IF(AND(Data!$N$30=7,Data!H372&lt;&gt;""),Data!H372,IF(AND(Data!$N$30=8,Data!I372&lt;&gt;""),Data!I372,IF(AND(Data!$N$30=9,Data!J372&lt;&gt;""),Data!J372,IF(AND(Data!$N$30=10,Data!K372&lt;&gt;""),Data!K372,""))))))))))</f>
        <v/>
      </c>
      <c r="C373" s="161" t="str">
        <f>IF(AND(Data!$N$37=1,Data!B372&lt;&gt;""),Data!B372,IF(AND(Data!$N$37=2,Data!C372&lt;&gt;""),Data!C372,IF(AND(Data!$N$37=3,Data!D372&lt;&gt;""),Data!D372,IF(AND(Data!$N$37=4,Data!E372&lt;&gt;""),Data!E372,IF(AND(Data!$N$37=5,Data!F372&lt;&gt;""),Data!F372,IF(AND(Data!$N$37=6,Data!G372&lt;&gt;""),Data!G372,IF(AND(Data!$N$37=7,Data!H372&lt;&gt;""),Data!H372,IF(AND(Data!$N$37=8,Data!I372&lt;&gt;""),Data!I372,IF(AND(Data!$N$37=9,Data!J372&lt;&gt;""),Data!J372,IF(AND(Data!$N$37=10,Data!K372&lt;&gt;""),Data!K372,""))))))))))</f>
        <v/>
      </c>
      <c r="D373" s="165"/>
    </row>
    <row r="374" spans="2:4" x14ac:dyDescent="0.15">
      <c r="B374" s="162" t="str">
        <f>IF(AND(Data!$N$30=1,Data!B373&lt;&gt;""),Data!B373,IF(AND(Data!$N$30=2,Data!C373&lt;&gt;""),Data!C373,IF(AND(Data!$N$30=3,Data!D373&lt;&gt;""),Data!D373,IF(AND(Data!$N$30=4,Data!E373&lt;&gt;""),Data!E373,IF(AND(Data!$N$30=5,Data!F373&lt;&gt;""),Data!F373,IF(AND(Data!$N$30=6,Data!G373&lt;&gt;""),Data!G373,IF(AND(Data!$N$30=7,Data!H373&lt;&gt;""),Data!H373,IF(AND(Data!$N$30=8,Data!I373&lt;&gt;""),Data!I373,IF(AND(Data!$N$30=9,Data!J373&lt;&gt;""),Data!J373,IF(AND(Data!$N$30=10,Data!K373&lt;&gt;""),Data!K373,""))))))))))</f>
        <v/>
      </c>
      <c r="C374" s="161" t="str">
        <f>IF(AND(Data!$N$37=1,Data!B373&lt;&gt;""),Data!B373,IF(AND(Data!$N$37=2,Data!C373&lt;&gt;""),Data!C373,IF(AND(Data!$N$37=3,Data!D373&lt;&gt;""),Data!D373,IF(AND(Data!$N$37=4,Data!E373&lt;&gt;""),Data!E373,IF(AND(Data!$N$37=5,Data!F373&lt;&gt;""),Data!F373,IF(AND(Data!$N$37=6,Data!G373&lt;&gt;""),Data!G373,IF(AND(Data!$N$37=7,Data!H373&lt;&gt;""),Data!H373,IF(AND(Data!$N$37=8,Data!I373&lt;&gt;""),Data!I373,IF(AND(Data!$N$37=9,Data!J373&lt;&gt;""),Data!J373,IF(AND(Data!$N$37=10,Data!K373&lt;&gt;""),Data!K373,""))))))))))</f>
        <v/>
      </c>
      <c r="D374" s="165"/>
    </row>
    <row r="375" spans="2:4" x14ac:dyDescent="0.15">
      <c r="B375" s="162" t="str">
        <f>IF(AND(Data!$N$30=1,Data!B374&lt;&gt;""),Data!B374,IF(AND(Data!$N$30=2,Data!C374&lt;&gt;""),Data!C374,IF(AND(Data!$N$30=3,Data!D374&lt;&gt;""),Data!D374,IF(AND(Data!$N$30=4,Data!E374&lt;&gt;""),Data!E374,IF(AND(Data!$N$30=5,Data!F374&lt;&gt;""),Data!F374,IF(AND(Data!$N$30=6,Data!G374&lt;&gt;""),Data!G374,IF(AND(Data!$N$30=7,Data!H374&lt;&gt;""),Data!H374,IF(AND(Data!$N$30=8,Data!I374&lt;&gt;""),Data!I374,IF(AND(Data!$N$30=9,Data!J374&lt;&gt;""),Data!J374,IF(AND(Data!$N$30=10,Data!K374&lt;&gt;""),Data!K374,""))))))))))</f>
        <v/>
      </c>
      <c r="C375" s="161" t="str">
        <f>IF(AND(Data!$N$37=1,Data!B374&lt;&gt;""),Data!B374,IF(AND(Data!$N$37=2,Data!C374&lt;&gt;""),Data!C374,IF(AND(Data!$N$37=3,Data!D374&lt;&gt;""),Data!D374,IF(AND(Data!$N$37=4,Data!E374&lt;&gt;""),Data!E374,IF(AND(Data!$N$37=5,Data!F374&lt;&gt;""),Data!F374,IF(AND(Data!$N$37=6,Data!G374&lt;&gt;""),Data!G374,IF(AND(Data!$N$37=7,Data!H374&lt;&gt;""),Data!H374,IF(AND(Data!$N$37=8,Data!I374&lt;&gt;""),Data!I374,IF(AND(Data!$N$37=9,Data!J374&lt;&gt;""),Data!J374,IF(AND(Data!$N$37=10,Data!K374&lt;&gt;""),Data!K374,""))))))))))</f>
        <v/>
      </c>
      <c r="D375" s="165"/>
    </row>
    <row r="376" spans="2:4" x14ac:dyDescent="0.15">
      <c r="B376" s="162" t="str">
        <f>IF(AND(Data!$N$30=1,Data!B375&lt;&gt;""),Data!B375,IF(AND(Data!$N$30=2,Data!C375&lt;&gt;""),Data!C375,IF(AND(Data!$N$30=3,Data!D375&lt;&gt;""),Data!D375,IF(AND(Data!$N$30=4,Data!E375&lt;&gt;""),Data!E375,IF(AND(Data!$N$30=5,Data!F375&lt;&gt;""),Data!F375,IF(AND(Data!$N$30=6,Data!G375&lt;&gt;""),Data!G375,IF(AND(Data!$N$30=7,Data!H375&lt;&gt;""),Data!H375,IF(AND(Data!$N$30=8,Data!I375&lt;&gt;""),Data!I375,IF(AND(Data!$N$30=9,Data!J375&lt;&gt;""),Data!J375,IF(AND(Data!$N$30=10,Data!K375&lt;&gt;""),Data!K375,""))))))))))</f>
        <v/>
      </c>
      <c r="C376" s="161" t="str">
        <f>IF(AND(Data!$N$37=1,Data!B375&lt;&gt;""),Data!B375,IF(AND(Data!$N$37=2,Data!C375&lt;&gt;""),Data!C375,IF(AND(Data!$N$37=3,Data!D375&lt;&gt;""),Data!D375,IF(AND(Data!$N$37=4,Data!E375&lt;&gt;""),Data!E375,IF(AND(Data!$N$37=5,Data!F375&lt;&gt;""),Data!F375,IF(AND(Data!$N$37=6,Data!G375&lt;&gt;""),Data!G375,IF(AND(Data!$N$37=7,Data!H375&lt;&gt;""),Data!H375,IF(AND(Data!$N$37=8,Data!I375&lt;&gt;""),Data!I375,IF(AND(Data!$N$37=9,Data!J375&lt;&gt;""),Data!J375,IF(AND(Data!$N$37=10,Data!K375&lt;&gt;""),Data!K375,""))))))))))</f>
        <v/>
      </c>
      <c r="D376" s="165"/>
    </row>
    <row r="377" spans="2:4" x14ac:dyDescent="0.15">
      <c r="B377" s="162" t="str">
        <f>IF(AND(Data!$N$30=1,Data!B376&lt;&gt;""),Data!B376,IF(AND(Data!$N$30=2,Data!C376&lt;&gt;""),Data!C376,IF(AND(Data!$N$30=3,Data!D376&lt;&gt;""),Data!D376,IF(AND(Data!$N$30=4,Data!E376&lt;&gt;""),Data!E376,IF(AND(Data!$N$30=5,Data!F376&lt;&gt;""),Data!F376,IF(AND(Data!$N$30=6,Data!G376&lt;&gt;""),Data!G376,IF(AND(Data!$N$30=7,Data!H376&lt;&gt;""),Data!H376,IF(AND(Data!$N$30=8,Data!I376&lt;&gt;""),Data!I376,IF(AND(Data!$N$30=9,Data!J376&lt;&gt;""),Data!J376,IF(AND(Data!$N$30=10,Data!K376&lt;&gt;""),Data!K376,""))))))))))</f>
        <v/>
      </c>
      <c r="C377" s="161" t="str">
        <f>IF(AND(Data!$N$37=1,Data!B376&lt;&gt;""),Data!B376,IF(AND(Data!$N$37=2,Data!C376&lt;&gt;""),Data!C376,IF(AND(Data!$N$37=3,Data!D376&lt;&gt;""),Data!D376,IF(AND(Data!$N$37=4,Data!E376&lt;&gt;""),Data!E376,IF(AND(Data!$N$37=5,Data!F376&lt;&gt;""),Data!F376,IF(AND(Data!$N$37=6,Data!G376&lt;&gt;""),Data!G376,IF(AND(Data!$N$37=7,Data!H376&lt;&gt;""),Data!H376,IF(AND(Data!$N$37=8,Data!I376&lt;&gt;""),Data!I376,IF(AND(Data!$N$37=9,Data!J376&lt;&gt;""),Data!J376,IF(AND(Data!$N$37=10,Data!K376&lt;&gt;""),Data!K376,""))))))))))</f>
        <v/>
      </c>
      <c r="D377" s="165"/>
    </row>
    <row r="378" spans="2:4" x14ac:dyDescent="0.15">
      <c r="B378" s="162" t="str">
        <f>IF(AND(Data!$N$30=1,Data!B377&lt;&gt;""),Data!B377,IF(AND(Data!$N$30=2,Data!C377&lt;&gt;""),Data!C377,IF(AND(Data!$N$30=3,Data!D377&lt;&gt;""),Data!D377,IF(AND(Data!$N$30=4,Data!E377&lt;&gt;""),Data!E377,IF(AND(Data!$N$30=5,Data!F377&lt;&gt;""),Data!F377,IF(AND(Data!$N$30=6,Data!G377&lt;&gt;""),Data!G377,IF(AND(Data!$N$30=7,Data!H377&lt;&gt;""),Data!H377,IF(AND(Data!$N$30=8,Data!I377&lt;&gt;""),Data!I377,IF(AND(Data!$N$30=9,Data!J377&lt;&gt;""),Data!J377,IF(AND(Data!$N$30=10,Data!K377&lt;&gt;""),Data!K377,""))))))))))</f>
        <v/>
      </c>
      <c r="C378" s="161" t="str">
        <f>IF(AND(Data!$N$37=1,Data!B377&lt;&gt;""),Data!B377,IF(AND(Data!$N$37=2,Data!C377&lt;&gt;""),Data!C377,IF(AND(Data!$N$37=3,Data!D377&lt;&gt;""),Data!D377,IF(AND(Data!$N$37=4,Data!E377&lt;&gt;""),Data!E377,IF(AND(Data!$N$37=5,Data!F377&lt;&gt;""),Data!F377,IF(AND(Data!$N$37=6,Data!G377&lt;&gt;""),Data!G377,IF(AND(Data!$N$37=7,Data!H377&lt;&gt;""),Data!H377,IF(AND(Data!$N$37=8,Data!I377&lt;&gt;""),Data!I377,IF(AND(Data!$N$37=9,Data!J377&lt;&gt;""),Data!J377,IF(AND(Data!$N$37=10,Data!K377&lt;&gt;""),Data!K377,""))))))))))</f>
        <v/>
      </c>
      <c r="D378" s="165"/>
    </row>
    <row r="379" spans="2:4" x14ac:dyDescent="0.15">
      <c r="B379" s="162" t="str">
        <f>IF(AND(Data!$N$30=1,Data!B378&lt;&gt;""),Data!B378,IF(AND(Data!$N$30=2,Data!C378&lt;&gt;""),Data!C378,IF(AND(Data!$N$30=3,Data!D378&lt;&gt;""),Data!D378,IF(AND(Data!$N$30=4,Data!E378&lt;&gt;""),Data!E378,IF(AND(Data!$N$30=5,Data!F378&lt;&gt;""),Data!F378,IF(AND(Data!$N$30=6,Data!G378&lt;&gt;""),Data!G378,IF(AND(Data!$N$30=7,Data!H378&lt;&gt;""),Data!H378,IF(AND(Data!$N$30=8,Data!I378&lt;&gt;""),Data!I378,IF(AND(Data!$N$30=9,Data!J378&lt;&gt;""),Data!J378,IF(AND(Data!$N$30=10,Data!K378&lt;&gt;""),Data!K378,""))))))))))</f>
        <v/>
      </c>
      <c r="C379" s="161" t="str">
        <f>IF(AND(Data!$N$37=1,Data!B378&lt;&gt;""),Data!B378,IF(AND(Data!$N$37=2,Data!C378&lt;&gt;""),Data!C378,IF(AND(Data!$N$37=3,Data!D378&lt;&gt;""),Data!D378,IF(AND(Data!$N$37=4,Data!E378&lt;&gt;""),Data!E378,IF(AND(Data!$N$37=5,Data!F378&lt;&gt;""),Data!F378,IF(AND(Data!$N$37=6,Data!G378&lt;&gt;""),Data!G378,IF(AND(Data!$N$37=7,Data!H378&lt;&gt;""),Data!H378,IF(AND(Data!$N$37=8,Data!I378&lt;&gt;""),Data!I378,IF(AND(Data!$N$37=9,Data!J378&lt;&gt;""),Data!J378,IF(AND(Data!$N$37=10,Data!K378&lt;&gt;""),Data!K378,""))))))))))</f>
        <v/>
      </c>
      <c r="D379" s="165"/>
    </row>
    <row r="380" spans="2:4" x14ac:dyDescent="0.15">
      <c r="B380" s="162" t="str">
        <f>IF(AND(Data!$N$30=1,Data!B379&lt;&gt;""),Data!B379,IF(AND(Data!$N$30=2,Data!C379&lt;&gt;""),Data!C379,IF(AND(Data!$N$30=3,Data!D379&lt;&gt;""),Data!D379,IF(AND(Data!$N$30=4,Data!E379&lt;&gt;""),Data!E379,IF(AND(Data!$N$30=5,Data!F379&lt;&gt;""),Data!F379,IF(AND(Data!$N$30=6,Data!G379&lt;&gt;""),Data!G379,IF(AND(Data!$N$30=7,Data!H379&lt;&gt;""),Data!H379,IF(AND(Data!$N$30=8,Data!I379&lt;&gt;""),Data!I379,IF(AND(Data!$N$30=9,Data!J379&lt;&gt;""),Data!J379,IF(AND(Data!$N$30=10,Data!K379&lt;&gt;""),Data!K379,""))))))))))</f>
        <v/>
      </c>
      <c r="C380" s="161" t="str">
        <f>IF(AND(Data!$N$37=1,Data!B379&lt;&gt;""),Data!B379,IF(AND(Data!$N$37=2,Data!C379&lt;&gt;""),Data!C379,IF(AND(Data!$N$37=3,Data!D379&lt;&gt;""),Data!D379,IF(AND(Data!$N$37=4,Data!E379&lt;&gt;""),Data!E379,IF(AND(Data!$N$37=5,Data!F379&lt;&gt;""),Data!F379,IF(AND(Data!$N$37=6,Data!G379&lt;&gt;""),Data!G379,IF(AND(Data!$N$37=7,Data!H379&lt;&gt;""),Data!H379,IF(AND(Data!$N$37=8,Data!I379&lt;&gt;""),Data!I379,IF(AND(Data!$N$37=9,Data!J379&lt;&gt;""),Data!J379,IF(AND(Data!$N$37=10,Data!K379&lt;&gt;""),Data!K379,""))))))))))</f>
        <v/>
      </c>
      <c r="D380" s="165"/>
    </row>
    <row r="381" spans="2:4" x14ac:dyDescent="0.15">
      <c r="B381" s="162" t="str">
        <f>IF(AND(Data!$N$30=1,Data!B380&lt;&gt;""),Data!B380,IF(AND(Data!$N$30=2,Data!C380&lt;&gt;""),Data!C380,IF(AND(Data!$N$30=3,Data!D380&lt;&gt;""),Data!D380,IF(AND(Data!$N$30=4,Data!E380&lt;&gt;""),Data!E380,IF(AND(Data!$N$30=5,Data!F380&lt;&gt;""),Data!F380,IF(AND(Data!$N$30=6,Data!G380&lt;&gt;""),Data!G380,IF(AND(Data!$N$30=7,Data!H380&lt;&gt;""),Data!H380,IF(AND(Data!$N$30=8,Data!I380&lt;&gt;""),Data!I380,IF(AND(Data!$N$30=9,Data!J380&lt;&gt;""),Data!J380,IF(AND(Data!$N$30=10,Data!K380&lt;&gt;""),Data!K380,""))))))))))</f>
        <v/>
      </c>
      <c r="C381" s="161" t="str">
        <f>IF(AND(Data!$N$37=1,Data!B380&lt;&gt;""),Data!B380,IF(AND(Data!$N$37=2,Data!C380&lt;&gt;""),Data!C380,IF(AND(Data!$N$37=3,Data!D380&lt;&gt;""),Data!D380,IF(AND(Data!$N$37=4,Data!E380&lt;&gt;""),Data!E380,IF(AND(Data!$N$37=5,Data!F380&lt;&gt;""),Data!F380,IF(AND(Data!$N$37=6,Data!G380&lt;&gt;""),Data!G380,IF(AND(Data!$N$37=7,Data!H380&lt;&gt;""),Data!H380,IF(AND(Data!$N$37=8,Data!I380&lt;&gt;""),Data!I380,IF(AND(Data!$N$37=9,Data!J380&lt;&gt;""),Data!J380,IF(AND(Data!$N$37=10,Data!K380&lt;&gt;""),Data!K380,""))))))))))</f>
        <v/>
      </c>
      <c r="D381" s="165"/>
    </row>
    <row r="382" spans="2:4" x14ac:dyDescent="0.15">
      <c r="B382" s="162" t="str">
        <f>IF(AND(Data!$N$30=1,Data!B381&lt;&gt;""),Data!B381,IF(AND(Data!$N$30=2,Data!C381&lt;&gt;""),Data!C381,IF(AND(Data!$N$30=3,Data!D381&lt;&gt;""),Data!D381,IF(AND(Data!$N$30=4,Data!E381&lt;&gt;""),Data!E381,IF(AND(Data!$N$30=5,Data!F381&lt;&gt;""),Data!F381,IF(AND(Data!$N$30=6,Data!G381&lt;&gt;""),Data!G381,IF(AND(Data!$N$30=7,Data!H381&lt;&gt;""),Data!H381,IF(AND(Data!$N$30=8,Data!I381&lt;&gt;""),Data!I381,IF(AND(Data!$N$30=9,Data!J381&lt;&gt;""),Data!J381,IF(AND(Data!$N$30=10,Data!K381&lt;&gt;""),Data!K381,""))))))))))</f>
        <v/>
      </c>
      <c r="C382" s="161" t="str">
        <f>IF(AND(Data!$N$37=1,Data!B381&lt;&gt;""),Data!B381,IF(AND(Data!$N$37=2,Data!C381&lt;&gt;""),Data!C381,IF(AND(Data!$N$37=3,Data!D381&lt;&gt;""),Data!D381,IF(AND(Data!$N$37=4,Data!E381&lt;&gt;""),Data!E381,IF(AND(Data!$N$37=5,Data!F381&lt;&gt;""),Data!F381,IF(AND(Data!$N$37=6,Data!G381&lt;&gt;""),Data!G381,IF(AND(Data!$N$37=7,Data!H381&lt;&gt;""),Data!H381,IF(AND(Data!$N$37=8,Data!I381&lt;&gt;""),Data!I381,IF(AND(Data!$N$37=9,Data!J381&lt;&gt;""),Data!J381,IF(AND(Data!$N$37=10,Data!K381&lt;&gt;""),Data!K381,""))))))))))</f>
        <v/>
      </c>
      <c r="D382" s="165"/>
    </row>
    <row r="383" spans="2:4" x14ac:dyDescent="0.15">
      <c r="B383" s="162" t="str">
        <f>IF(AND(Data!$N$30=1,Data!B382&lt;&gt;""),Data!B382,IF(AND(Data!$N$30=2,Data!C382&lt;&gt;""),Data!C382,IF(AND(Data!$N$30=3,Data!D382&lt;&gt;""),Data!D382,IF(AND(Data!$N$30=4,Data!E382&lt;&gt;""),Data!E382,IF(AND(Data!$N$30=5,Data!F382&lt;&gt;""),Data!F382,IF(AND(Data!$N$30=6,Data!G382&lt;&gt;""),Data!G382,IF(AND(Data!$N$30=7,Data!H382&lt;&gt;""),Data!H382,IF(AND(Data!$N$30=8,Data!I382&lt;&gt;""),Data!I382,IF(AND(Data!$N$30=9,Data!J382&lt;&gt;""),Data!J382,IF(AND(Data!$N$30=10,Data!K382&lt;&gt;""),Data!K382,""))))))))))</f>
        <v/>
      </c>
      <c r="C383" s="161" t="str">
        <f>IF(AND(Data!$N$37=1,Data!B382&lt;&gt;""),Data!B382,IF(AND(Data!$N$37=2,Data!C382&lt;&gt;""),Data!C382,IF(AND(Data!$N$37=3,Data!D382&lt;&gt;""),Data!D382,IF(AND(Data!$N$37=4,Data!E382&lt;&gt;""),Data!E382,IF(AND(Data!$N$37=5,Data!F382&lt;&gt;""),Data!F382,IF(AND(Data!$N$37=6,Data!G382&lt;&gt;""),Data!G382,IF(AND(Data!$N$37=7,Data!H382&lt;&gt;""),Data!H382,IF(AND(Data!$N$37=8,Data!I382&lt;&gt;""),Data!I382,IF(AND(Data!$N$37=9,Data!J382&lt;&gt;""),Data!J382,IF(AND(Data!$N$37=10,Data!K382&lt;&gt;""),Data!K382,""))))))))))</f>
        <v/>
      </c>
      <c r="D383" s="165"/>
    </row>
    <row r="384" spans="2:4" x14ac:dyDescent="0.15">
      <c r="B384" s="162" t="str">
        <f>IF(AND(Data!$N$30=1,Data!B383&lt;&gt;""),Data!B383,IF(AND(Data!$N$30=2,Data!C383&lt;&gt;""),Data!C383,IF(AND(Data!$N$30=3,Data!D383&lt;&gt;""),Data!D383,IF(AND(Data!$N$30=4,Data!E383&lt;&gt;""),Data!E383,IF(AND(Data!$N$30=5,Data!F383&lt;&gt;""),Data!F383,IF(AND(Data!$N$30=6,Data!G383&lt;&gt;""),Data!G383,IF(AND(Data!$N$30=7,Data!H383&lt;&gt;""),Data!H383,IF(AND(Data!$N$30=8,Data!I383&lt;&gt;""),Data!I383,IF(AND(Data!$N$30=9,Data!J383&lt;&gt;""),Data!J383,IF(AND(Data!$N$30=10,Data!K383&lt;&gt;""),Data!K383,""))))))))))</f>
        <v/>
      </c>
      <c r="C384" s="161" t="str">
        <f>IF(AND(Data!$N$37=1,Data!B383&lt;&gt;""),Data!B383,IF(AND(Data!$N$37=2,Data!C383&lt;&gt;""),Data!C383,IF(AND(Data!$N$37=3,Data!D383&lt;&gt;""),Data!D383,IF(AND(Data!$N$37=4,Data!E383&lt;&gt;""),Data!E383,IF(AND(Data!$N$37=5,Data!F383&lt;&gt;""),Data!F383,IF(AND(Data!$N$37=6,Data!G383&lt;&gt;""),Data!G383,IF(AND(Data!$N$37=7,Data!H383&lt;&gt;""),Data!H383,IF(AND(Data!$N$37=8,Data!I383&lt;&gt;""),Data!I383,IF(AND(Data!$N$37=9,Data!J383&lt;&gt;""),Data!J383,IF(AND(Data!$N$37=10,Data!K383&lt;&gt;""),Data!K383,""))))))))))</f>
        <v/>
      </c>
      <c r="D384" s="165"/>
    </row>
    <row r="385" spans="2:4" x14ac:dyDescent="0.15">
      <c r="B385" s="162" t="str">
        <f>IF(AND(Data!$N$30=1,Data!B384&lt;&gt;""),Data!B384,IF(AND(Data!$N$30=2,Data!C384&lt;&gt;""),Data!C384,IF(AND(Data!$N$30=3,Data!D384&lt;&gt;""),Data!D384,IF(AND(Data!$N$30=4,Data!E384&lt;&gt;""),Data!E384,IF(AND(Data!$N$30=5,Data!F384&lt;&gt;""),Data!F384,IF(AND(Data!$N$30=6,Data!G384&lt;&gt;""),Data!G384,IF(AND(Data!$N$30=7,Data!H384&lt;&gt;""),Data!H384,IF(AND(Data!$N$30=8,Data!I384&lt;&gt;""),Data!I384,IF(AND(Data!$N$30=9,Data!J384&lt;&gt;""),Data!J384,IF(AND(Data!$N$30=10,Data!K384&lt;&gt;""),Data!K384,""))))))))))</f>
        <v/>
      </c>
      <c r="C385" s="161" t="str">
        <f>IF(AND(Data!$N$37=1,Data!B384&lt;&gt;""),Data!B384,IF(AND(Data!$N$37=2,Data!C384&lt;&gt;""),Data!C384,IF(AND(Data!$N$37=3,Data!D384&lt;&gt;""),Data!D384,IF(AND(Data!$N$37=4,Data!E384&lt;&gt;""),Data!E384,IF(AND(Data!$N$37=5,Data!F384&lt;&gt;""),Data!F384,IF(AND(Data!$N$37=6,Data!G384&lt;&gt;""),Data!G384,IF(AND(Data!$N$37=7,Data!H384&lt;&gt;""),Data!H384,IF(AND(Data!$N$37=8,Data!I384&lt;&gt;""),Data!I384,IF(AND(Data!$N$37=9,Data!J384&lt;&gt;""),Data!J384,IF(AND(Data!$N$37=10,Data!K384&lt;&gt;""),Data!K384,""))))))))))</f>
        <v/>
      </c>
      <c r="D385" s="165"/>
    </row>
    <row r="386" spans="2:4" x14ac:dyDescent="0.15">
      <c r="B386" s="162" t="str">
        <f>IF(AND(Data!$N$30=1,Data!B385&lt;&gt;""),Data!B385,IF(AND(Data!$N$30=2,Data!C385&lt;&gt;""),Data!C385,IF(AND(Data!$N$30=3,Data!D385&lt;&gt;""),Data!D385,IF(AND(Data!$N$30=4,Data!E385&lt;&gt;""),Data!E385,IF(AND(Data!$N$30=5,Data!F385&lt;&gt;""),Data!F385,IF(AND(Data!$N$30=6,Data!G385&lt;&gt;""),Data!G385,IF(AND(Data!$N$30=7,Data!H385&lt;&gt;""),Data!H385,IF(AND(Data!$N$30=8,Data!I385&lt;&gt;""),Data!I385,IF(AND(Data!$N$30=9,Data!J385&lt;&gt;""),Data!J385,IF(AND(Data!$N$30=10,Data!K385&lt;&gt;""),Data!K385,""))))))))))</f>
        <v/>
      </c>
      <c r="C386" s="161" t="str">
        <f>IF(AND(Data!$N$37=1,Data!B385&lt;&gt;""),Data!B385,IF(AND(Data!$N$37=2,Data!C385&lt;&gt;""),Data!C385,IF(AND(Data!$N$37=3,Data!D385&lt;&gt;""),Data!D385,IF(AND(Data!$N$37=4,Data!E385&lt;&gt;""),Data!E385,IF(AND(Data!$N$37=5,Data!F385&lt;&gt;""),Data!F385,IF(AND(Data!$N$37=6,Data!G385&lt;&gt;""),Data!G385,IF(AND(Data!$N$37=7,Data!H385&lt;&gt;""),Data!H385,IF(AND(Data!$N$37=8,Data!I385&lt;&gt;""),Data!I385,IF(AND(Data!$N$37=9,Data!J385&lt;&gt;""),Data!J385,IF(AND(Data!$N$37=10,Data!K385&lt;&gt;""),Data!K385,""))))))))))</f>
        <v/>
      </c>
      <c r="D386" s="165"/>
    </row>
    <row r="387" spans="2:4" x14ac:dyDescent="0.15">
      <c r="B387" s="162" t="str">
        <f>IF(AND(Data!$N$30=1,Data!B386&lt;&gt;""),Data!B386,IF(AND(Data!$N$30=2,Data!C386&lt;&gt;""),Data!C386,IF(AND(Data!$N$30=3,Data!D386&lt;&gt;""),Data!D386,IF(AND(Data!$N$30=4,Data!E386&lt;&gt;""),Data!E386,IF(AND(Data!$N$30=5,Data!F386&lt;&gt;""),Data!F386,IF(AND(Data!$N$30=6,Data!G386&lt;&gt;""),Data!G386,IF(AND(Data!$N$30=7,Data!H386&lt;&gt;""),Data!H386,IF(AND(Data!$N$30=8,Data!I386&lt;&gt;""),Data!I386,IF(AND(Data!$N$30=9,Data!J386&lt;&gt;""),Data!J386,IF(AND(Data!$N$30=10,Data!K386&lt;&gt;""),Data!K386,""))))))))))</f>
        <v/>
      </c>
      <c r="C387" s="161" t="str">
        <f>IF(AND(Data!$N$37=1,Data!B386&lt;&gt;""),Data!B386,IF(AND(Data!$N$37=2,Data!C386&lt;&gt;""),Data!C386,IF(AND(Data!$N$37=3,Data!D386&lt;&gt;""),Data!D386,IF(AND(Data!$N$37=4,Data!E386&lt;&gt;""),Data!E386,IF(AND(Data!$N$37=5,Data!F386&lt;&gt;""),Data!F386,IF(AND(Data!$N$37=6,Data!G386&lt;&gt;""),Data!G386,IF(AND(Data!$N$37=7,Data!H386&lt;&gt;""),Data!H386,IF(AND(Data!$N$37=8,Data!I386&lt;&gt;""),Data!I386,IF(AND(Data!$N$37=9,Data!J386&lt;&gt;""),Data!J386,IF(AND(Data!$N$37=10,Data!K386&lt;&gt;""),Data!K386,""))))))))))</f>
        <v/>
      </c>
      <c r="D387" s="165"/>
    </row>
    <row r="388" spans="2:4" x14ac:dyDescent="0.15">
      <c r="B388" s="162" t="str">
        <f>IF(AND(Data!$N$30=1,Data!B387&lt;&gt;""),Data!B387,IF(AND(Data!$N$30=2,Data!C387&lt;&gt;""),Data!C387,IF(AND(Data!$N$30=3,Data!D387&lt;&gt;""),Data!D387,IF(AND(Data!$N$30=4,Data!E387&lt;&gt;""),Data!E387,IF(AND(Data!$N$30=5,Data!F387&lt;&gt;""),Data!F387,IF(AND(Data!$N$30=6,Data!G387&lt;&gt;""),Data!G387,IF(AND(Data!$N$30=7,Data!H387&lt;&gt;""),Data!H387,IF(AND(Data!$N$30=8,Data!I387&lt;&gt;""),Data!I387,IF(AND(Data!$N$30=9,Data!J387&lt;&gt;""),Data!J387,IF(AND(Data!$N$30=10,Data!K387&lt;&gt;""),Data!K387,""))))))))))</f>
        <v/>
      </c>
      <c r="C388" s="161" t="str">
        <f>IF(AND(Data!$N$37=1,Data!B387&lt;&gt;""),Data!B387,IF(AND(Data!$N$37=2,Data!C387&lt;&gt;""),Data!C387,IF(AND(Data!$N$37=3,Data!D387&lt;&gt;""),Data!D387,IF(AND(Data!$N$37=4,Data!E387&lt;&gt;""),Data!E387,IF(AND(Data!$N$37=5,Data!F387&lt;&gt;""),Data!F387,IF(AND(Data!$N$37=6,Data!G387&lt;&gt;""),Data!G387,IF(AND(Data!$N$37=7,Data!H387&lt;&gt;""),Data!H387,IF(AND(Data!$N$37=8,Data!I387&lt;&gt;""),Data!I387,IF(AND(Data!$N$37=9,Data!J387&lt;&gt;""),Data!J387,IF(AND(Data!$N$37=10,Data!K387&lt;&gt;""),Data!K387,""))))))))))</f>
        <v/>
      </c>
      <c r="D388" s="165"/>
    </row>
    <row r="389" spans="2:4" x14ac:dyDescent="0.15">
      <c r="B389" s="162" t="str">
        <f>IF(AND(Data!$N$30=1,Data!B388&lt;&gt;""),Data!B388,IF(AND(Data!$N$30=2,Data!C388&lt;&gt;""),Data!C388,IF(AND(Data!$N$30=3,Data!D388&lt;&gt;""),Data!D388,IF(AND(Data!$N$30=4,Data!E388&lt;&gt;""),Data!E388,IF(AND(Data!$N$30=5,Data!F388&lt;&gt;""),Data!F388,IF(AND(Data!$N$30=6,Data!G388&lt;&gt;""),Data!G388,IF(AND(Data!$N$30=7,Data!H388&lt;&gt;""),Data!H388,IF(AND(Data!$N$30=8,Data!I388&lt;&gt;""),Data!I388,IF(AND(Data!$N$30=9,Data!J388&lt;&gt;""),Data!J388,IF(AND(Data!$N$30=10,Data!K388&lt;&gt;""),Data!K388,""))))))))))</f>
        <v/>
      </c>
      <c r="C389" s="161" t="str">
        <f>IF(AND(Data!$N$37=1,Data!B388&lt;&gt;""),Data!B388,IF(AND(Data!$N$37=2,Data!C388&lt;&gt;""),Data!C388,IF(AND(Data!$N$37=3,Data!D388&lt;&gt;""),Data!D388,IF(AND(Data!$N$37=4,Data!E388&lt;&gt;""),Data!E388,IF(AND(Data!$N$37=5,Data!F388&lt;&gt;""),Data!F388,IF(AND(Data!$N$37=6,Data!G388&lt;&gt;""),Data!G388,IF(AND(Data!$N$37=7,Data!H388&lt;&gt;""),Data!H388,IF(AND(Data!$N$37=8,Data!I388&lt;&gt;""),Data!I388,IF(AND(Data!$N$37=9,Data!J388&lt;&gt;""),Data!J388,IF(AND(Data!$N$37=10,Data!K388&lt;&gt;""),Data!K388,""))))))))))</f>
        <v/>
      </c>
      <c r="D389" s="165"/>
    </row>
    <row r="390" spans="2:4" x14ac:dyDescent="0.15">
      <c r="B390" s="162" t="str">
        <f>IF(AND(Data!$N$30=1,Data!B389&lt;&gt;""),Data!B389,IF(AND(Data!$N$30=2,Data!C389&lt;&gt;""),Data!C389,IF(AND(Data!$N$30=3,Data!D389&lt;&gt;""),Data!D389,IF(AND(Data!$N$30=4,Data!E389&lt;&gt;""),Data!E389,IF(AND(Data!$N$30=5,Data!F389&lt;&gt;""),Data!F389,IF(AND(Data!$N$30=6,Data!G389&lt;&gt;""),Data!G389,IF(AND(Data!$N$30=7,Data!H389&lt;&gt;""),Data!H389,IF(AND(Data!$N$30=8,Data!I389&lt;&gt;""),Data!I389,IF(AND(Data!$N$30=9,Data!J389&lt;&gt;""),Data!J389,IF(AND(Data!$N$30=10,Data!K389&lt;&gt;""),Data!K389,""))))))))))</f>
        <v/>
      </c>
      <c r="C390" s="161" t="str">
        <f>IF(AND(Data!$N$37=1,Data!B389&lt;&gt;""),Data!B389,IF(AND(Data!$N$37=2,Data!C389&lt;&gt;""),Data!C389,IF(AND(Data!$N$37=3,Data!D389&lt;&gt;""),Data!D389,IF(AND(Data!$N$37=4,Data!E389&lt;&gt;""),Data!E389,IF(AND(Data!$N$37=5,Data!F389&lt;&gt;""),Data!F389,IF(AND(Data!$N$37=6,Data!G389&lt;&gt;""),Data!G389,IF(AND(Data!$N$37=7,Data!H389&lt;&gt;""),Data!H389,IF(AND(Data!$N$37=8,Data!I389&lt;&gt;""),Data!I389,IF(AND(Data!$N$37=9,Data!J389&lt;&gt;""),Data!J389,IF(AND(Data!$N$37=10,Data!K389&lt;&gt;""),Data!K389,""))))))))))</f>
        <v/>
      </c>
      <c r="D390" s="165"/>
    </row>
    <row r="391" spans="2:4" x14ac:dyDescent="0.15">
      <c r="B391" s="162" t="str">
        <f>IF(AND(Data!$N$30=1,Data!B390&lt;&gt;""),Data!B390,IF(AND(Data!$N$30=2,Data!C390&lt;&gt;""),Data!C390,IF(AND(Data!$N$30=3,Data!D390&lt;&gt;""),Data!D390,IF(AND(Data!$N$30=4,Data!E390&lt;&gt;""),Data!E390,IF(AND(Data!$N$30=5,Data!F390&lt;&gt;""),Data!F390,IF(AND(Data!$N$30=6,Data!G390&lt;&gt;""),Data!G390,IF(AND(Data!$N$30=7,Data!H390&lt;&gt;""),Data!H390,IF(AND(Data!$N$30=8,Data!I390&lt;&gt;""),Data!I390,IF(AND(Data!$N$30=9,Data!J390&lt;&gt;""),Data!J390,IF(AND(Data!$N$30=10,Data!K390&lt;&gt;""),Data!K390,""))))))))))</f>
        <v/>
      </c>
      <c r="C391" s="161" t="str">
        <f>IF(AND(Data!$N$37=1,Data!B390&lt;&gt;""),Data!B390,IF(AND(Data!$N$37=2,Data!C390&lt;&gt;""),Data!C390,IF(AND(Data!$N$37=3,Data!D390&lt;&gt;""),Data!D390,IF(AND(Data!$N$37=4,Data!E390&lt;&gt;""),Data!E390,IF(AND(Data!$N$37=5,Data!F390&lt;&gt;""),Data!F390,IF(AND(Data!$N$37=6,Data!G390&lt;&gt;""),Data!G390,IF(AND(Data!$N$37=7,Data!H390&lt;&gt;""),Data!H390,IF(AND(Data!$N$37=8,Data!I390&lt;&gt;""),Data!I390,IF(AND(Data!$N$37=9,Data!J390&lt;&gt;""),Data!J390,IF(AND(Data!$N$37=10,Data!K390&lt;&gt;""),Data!K390,""))))))))))</f>
        <v/>
      </c>
      <c r="D391" s="165"/>
    </row>
    <row r="392" spans="2:4" x14ac:dyDescent="0.15">
      <c r="B392" s="162" t="str">
        <f>IF(AND(Data!$N$30=1,Data!B391&lt;&gt;""),Data!B391,IF(AND(Data!$N$30=2,Data!C391&lt;&gt;""),Data!C391,IF(AND(Data!$N$30=3,Data!D391&lt;&gt;""),Data!D391,IF(AND(Data!$N$30=4,Data!E391&lt;&gt;""),Data!E391,IF(AND(Data!$N$30=5,Data!F391&lt;&gt;""),Data!F391,IF(AND(Data!$N$30=6,Data!G391&lt;&gt;""),Data!G391,IF(AND(Data!$N$30=7,Data!H391&lt;&gt;""),Data!H391,IF(AND(Data!$N$30=8,Data!I391&lt;&gt;""),Data!I391,IF(AND(Data!$N$30=9,Data!J391&lt;&gt;""),Data!J391,IF(AND(Data!$N$30=10,Data!K391&lt;&gt;""),Data!K391,""))))))))))</f>
        <v/>
      </c>
      <c r="C392" s="161" t="str">
        <f>IF(AND(Data!$N$37=1,Data!B391&lt;&gt;""),Data!B391,IF(AND(Data!$N$37=2,Data!C391&lt;&gt;""),Data!C391,IF(AND(Data!$N$37=3,Data!D391&lt;&gt;""),Data!D391,IF(AND(Data!$N$37=4,Data!E391&lt;&gt;""),Data!E391,IF(AND(Data!$N$37=5,Data!F391&lt;&gt;""),Data!F391,IF(AND(Data!$N$37=6,Data!G391&lt;&gt;""),Data!G391,IF(AND(Data!$N$37=7,Data!H391&lt;&gt;""),Data!H391,IF(AND(Data!$N$37=8,Data!I391&lt;&gt;""),Data!I391,IF(AND(Data!$N$37=9,Data!J391&lt;&gt;""),Data!J391,IF(AND(Data!$N$37=10,Data!K391&lt;&gt;""),Data!K391,""))))))))))</f>
        <v/>
      </c>
      <c r="D392" s="165"/>
    </row>
    <row r="393" spans="2:4" x14ac:dyDescent="0.15">
      <c r="B393" s="162" t="str">
        <f>IF(AND(Data!$N$30=1,Data!B392&lt;&gt;""),Data!B392,IF(AND(Data!$N$30=2,Data!C392&lt;&gt;""),Data!C392,IF(AND(Data!$N$30=3,Data!D392&lt;&gt;""),Data!D392,IF(AND(Data!$N$30=4,Data!E392&lt;&gt;""),Data!E392,IF(AND(Data!$N$30=5,Data!F392&lt;&gt;""),Data!F392,IF(AND(Data!$N$30=6,Data!G392&lt;&gt;""),Data!G392,IF(AND(Data!$N$30=7,Data!H392&lt;&gt;""),Data!H392,IF(AND(Data!$N$30=8,Data!I392&lt;&gt;""),Data!I392,IF(AND(Data!$N$30=9,Data!J392&lt;&gt;""),Data!J392,IF(AND(Data!$N$30=10,Data!K392&lt;&gt;""),Data!K392,""))))))))))</f>
        <v/>
      </c>
      <c r="C393" s="161" t="str">
        <f>IF(AND(Data!$N$37=1,Data!B392&lt;&gt;""),Data!B392,IF(AND(Data!$N$37=2,Data!C392&lt;&gt;""),Data!C392,IF(AND(Data!$N$37=3,Data!D392&lt;&gt;""),Data!D392,IF(AND(Data!$N$37=4,Data!E392&lt;&gt;""),Data!E392,IF(AND(Data!$N$37=5,Data!F392&lt;&gt;""),Data!F392,IF(AND(Data!$N$37=6,Data!G392&lt;&gt;""),Data!G392,IF(AND(Data!$N$37=7,Data!H392&lt;&gt;""),Data!H392,IF(AND(Data!$N$37=8,Data!I392&lt;&gt;""),Data!I392,IF(AND(Data!$N$37=9,Data!J392&lt;&gt;""),Data!J392,IF(AND(Data!$N$37=10,Data!K392&lt;&gt;""),Data!K392,""))))))))))</f>
        <v/>
      </c>
      <c r="D393" s="165"/>
    </row>
    <row r="394" spans="2:4" x14ac:dyDescent="0.15">
      <c r="B394" s="162" t="str">
        <f>IF(AND(Data!$N$30=1,Data!B393&lt;&gt;""),Data!B393,IF(AND(Data!$N$30=2,Data!C393&lt;&gt;""),Data!C393,IF(AND(Data!$N$30=3,Data!D393&lt;&gt;""),Data!D393,IF(AND(Data!$N$30=4,Data!E393&lt;&gt;""),Data!E393,IF(AND(Data!$N$30=5,Data!F393&lt;&gt;""),Data!F393,IF(AND(Data!$N$30=6,Data!G393&lt;&gt;""),Data!G393,IF(AND(Data!$N$30=7,Data!H393&lt;&gt;""),Data!H393,IF(AND(Data!$N$30=8,Data!I393&lt;&gt;""),Data!I393,IF(AND(Data!$N$30=9,Data!J393&lt;&gt;""),Data!J393,IF(AND(Data!$N$30=10,Data!K393&lt;&gt;""),Data!K393,""))))))))))</f>
        <v/>
      </c>
      <c r="C394" s="161" t="str">
        <f>IF(AND(Data!$N$37=1,Data!B393&lt;&gt;""),Data!B393,IF(AND(Data!$N$37=2,Data!C393&lt;&gt;""),Data!C393,IF(AND(Data!$N$37=3,Data!D393&lt;&gt;""),Data!D393,IF(AND(Data!$N$37=4,Data!E393&lt;&gt;""),Data!E393,IF(AND(Data!$N$37=5,Data!F393&lt;&gt;""),Data!F393,IF(AND(Data!$N$37=6,Data!G393&lt;&gt;""),Data!G393,IF(AND(Data!$N$37=7,Data!H393&lt;&gt;""),Data!H393,IF(AND(Data!$N$37=8,Data!I393&lt;&gt;""),Data!I393,IF(AND(Data!$N$37=9,Data!J393&lt;&gt;""),Data!J393,IF(AND(Data!$N$37=10,Data!K393&lt;&gt;""),Data!K393,""))))))))))</f>
        <v/>
      </c>
      <c r="D394" s="165"/>
    </row>
    <row r="395" spans="2:4" x14ac:dyDescent="0.15">
      <c r="B395" s="162" t="str">
        <f>IF(AND(Data!$N$30=1,Data!B394&lt;&gt;""),Data!B394,IF(AND(Data!$N$30=2,Data!C394&lt;&gt;""),Data!C394,IF(AND(Data!$N$30=3,Data!D394&lt;&gt;""),Data!D394,IF(AND(Data!$N$30=4,Data!E394&lt;&gt;""),Data!E394,IF(AND(Data!$N$30=5,Data!F394&lt;&gt;""),Data!F394,IF(AND(Data!$N$30=6,Data!G394&lt;&gt;""),Data!G394,IF(AND(Data!$N$30=7,Data!H394&lt;&gt;""),Data!H394,IF(AND(Data!$N$30=8,Data!I394&lt;&gt;""),Data!I394,IF(AND(Data!$N$30=9,Data!J394&lt;&gt;""),Data!J394,IF(AND(Data!$N$30=10,Data!K394&lt;&gt;""),Data!K394,""))))))))))</f>
        <v/>
      </c>
      <c r="C395" s="161" t="str">
        <f>IF(AND(Data!$N$37=1,Data!B394&lt;&gt;""),Data!B394,IF(AND(Data!$N$37=2,Data!C394&lt;&gt;""),Data!C394,IF(AND(Data!$N$37=3,Data!D394&lt;&gt;""),Data!D394,IF(AND(Data!$N$37=4,Data!E394&lt;&gt;""),Data!E394,IF(AND(Data!$N$37=5,Data!F394&lt;&gt;""),Data!F394,IF(AND(Data!$N$37=6,Data!G394&lt;&gt;""),Data!G394,IF(AND(Data!$N$37=7,Data!H394&lt;&gt;""),Data!H394,IF(AND(Data!$N$37=8,Data!I394&lt;&gt;""),Data!I394,IF(AND(Data!$N$37=9,Data!J394&lt;&gt;""),Data!J394,IF(AND(Data!$N$37=10,Data!K394&lt;&gt;""),Data!K394,""))))))))))</f>
        <v/>
      </c>
      <c r="D395" s="165"/>
    </row>
    <row r="396" spans="2:4" x14ac:dyDescent="0.15">
      <c r="B396" s="162" t="str">
        <f>IF(AND(Data!$N$30=1,Data!B395&lt;&gt;""),Data!B395,IF(AND(Data!$N$30=2,Data!C395&lt;&gt;""),Data!C395,IF(AND(Data!$N$30=3,Data!D395&lt;&gt;""),Data!D395,IF(AND(Data!$N$30=4,Data!E395&lt;&gt;""),Data!E395,IF(AND(Data!$N$30=5,Data!F395&lt;&gt;""),Data!F395,IF(AND(Data!$N$30=6,Data!G395&lt;&gt;""),Data!G395,IF(AND(Data!$N$30=7,Data!H395&lt;&gt;""),Data!H395,IF(AND(Data!$N$30=8,Data!I395&lt;&gt;""),Data!I395,IF(AND(Data!$N$30=9,Data!J395&lt;&gt;""),Data!J395,IF(AND(Data!$N$30=10,Data!K395&lt;&gt;""),Data!K395,""))))))))))</f>
        <v/>
      </c>
      <c r="C396" s="161" t="str">
        <f>IF(AND(Data!$N$37=1,Data!B395&lt;&gt;""),Data!B395,IF(AND(Data!$N$37=2,Data!C395&lt;&gt;""),Data!C395,IF(AND(Data!$N$37=3,Data!D395&lt;&gt;""),Data!D395,IF(AND(Data!$N$37=4,Data!E395&lt;&gt;""),Data!E395,IF(AND(Data!$N$37=5,Data!F395&lt;&gt;""),Data!F395,IF(AND(Data!$N$37=6,Data!G395&lt;&gt;""),Data!G395,IF(AND(Data!$N$37=7,Data!H395&lt;&gt;""),Data!H395,IF(AND(Data!$N$37=8,Data!I395&lt;&gt;""),Data!I395,IF(AND(Data!$N$37=9,Data!J395&lt;&gt;""),Data!J395,IF(AND(Data!$N$37=10,Data!K395&lt;&gt;""),Data!K395,""))))))))))</f>
        <v/>
      </c>
      <c r="D396" s="165"/>
    </row>
    <row r="397" spans="2:4" x14ac:dyDescent="0.15">
      <c r="B397" s="162" t="str">
        <f>IF(AND(Data!$N$30=1,Data!B396&lt;&gt;""),Data!B396,IF(AND(Data!$N$30=2,Data!C396&lt;&gt;""),Data!C396,IF(AND(Data!$N$30=3,Data!D396&lt;&gt;""),Data!D396,IF(AND(Data!$N$30=4,Data!E396&lt;&gt;""),Data!E396,IF(AND(Data!$N$30=5,Data!F396&lt;&gt;""),Data!F396,IF(AND(Data!$N$30=6,Data!G396&lt;&gt;""),Data!G396,IF(AND(Data!$N$30=7,Data!H396&lt;&gt;""),Data!H396,IF(AND(Data!$N$30=8,Data!I396&lt;&gt;""),Data!I396,IF(AND(Data!$N$30=9,Data!J396&lt;&gt;""),Data!J396,IF(AND(Data!$N$30=10,Data!K396&lt;&gt;""),Data!K396,""))))))))))</f>
        <v/>
      </c>
      <c r="C397" s="161" t="str">
        <f>IF(AND(Data!$N$37=1,Data!B396&lt;&gt;""),Data!B396,IF(AND(Data!$N$37=2,Data!C396&lt;&gt;""),Data!C396,IF(AND(Data!$N$37=3,Data!D396&lt;&gt;""),Data!D396,IF(AND(Data!$N$37=4,Data!E396&lt;&gt;""),Data!E396,IF(AND(Data!$N$37=5,Data!F396&lt;&gt;""),Data!F396,IF(AND(Data!$N$37=6,Data!G396&lt;&gt;""),Data!G396,IF(AND(Data!$N$37=7,Data!H396&lt;&gt;""),Data!H396,IF(AND(Data!$N$37=8,Data!I396&lt;&gt;""),Data!I396,IF(AND(Data!$N$37=9,Data!J396&lt;&gt;""),Data!J396,IF(AND(Data!$N$37=10,Data!K396&lt;&gt;""),Data!K396,""))))))))))</f>
        <v/>
      </c>
      <c r="D397" s="165"/>
    </row>
    <row r="398" spans="2:4" x14ac:dyDescent="0.15">
      <c r="B398" s="162" t="str">
        <f>IF(AND(Data!$N$30=1,Data!B397&lt;&gt;""),Data!B397,IF(AND(Data!$N$30=2,Data!C397&lt;&gt;""),Data!C397,IF(AND(Data!$N$30=3,Data!D397&lt;&gt;""),Data!D397,IF(AND(Data!$N$30=4,Data!E397&lt;&gt;""),Data!E397,IF(AND(Data!$N$30=5,Data!F397&lt;&gt;""),Data!F397,IF(AND(Data!$N$30=6,Data!G397&lt;&gt;""),Data!G397,IF(AND(Data!$N$30=7,Data!H397&lt;&gt;""),Data!H397,IF(AND(Data!$N$30=8,Data!I397&lt;&gt;""),Data!I397,IF(AND(Data!$N$30=9,Data!J397&lt;&gt;""),Data!J397,IF(AND(Data!$N$30=10,Data!K397&lt;&gt;""),Data!K397,""))))))))))</f>
        <v/>
      </c>
      <c r="C398" s="161" t="str">
        <f>IF(AND(Data!$N$37=1,Data!B397&lt;&gt;""),Data!B397,IF(AND(Data!$N$37=2,Data!C397&lt;&gt;""),Data!C397,IF(AND(Data!$N$37=3,Data!D397&lt;&gt;""),Data!D397,IF(AND(Data!$N$37=4,Data!E397&lt;&gt;""),Data!E397,IF(AND(Data!$N$37=5,Data!F397&lt;&gt;""),Data!F397,IF(AND(Data!$N$37=6,Data!G397&lt;&gt;""),Data!G397,IF(AND(Data!$N$37=7,Data!H397&lt;&gt;""),Data!H397,IF(AND(Data!$N$37=8,Data!I397&lt;&gt;""),Data!I397,IF(AND(Data!$N$37=9,Data!J397&lt;&gt;""),Data!J397,IF(AND(Data!$N$37=10,Data!K397&lt;&gt;""),Data!K397,""))))))))))</f>
        <v/>
      </c>
      <c r="D398" s="165"/>
    </row>
    <row r="399" spans="2:4" x14ac:dyDescent="0.15">
      <c r="B399" s="162" t="str">
        <f>IF(AND(Data!$N$30=1,Data!B398&lt;&gt;""),Data!B398,IF(AND(Data!$N$30=2,Data!C398&lt;&gt;""),Data!C398,IF(AND(Data!$N$30=3,Data!D398&lt;&gt;""),Data!D398,IF(AND(Data!$N$30=4,Data!E398&lt;&gt;""),Data!E398,IF(AND(Data!$N$30=5,Data!F398&lt;&gt;""),Data!F398,IF(AND(Data!$N$30=6,Data!G398&lt;&gt;""),Data!G398,IF(AND(Data!$N$30=7,Data!H398&lt;&gt;""),Data!H398,IF(AND(Data!$N$30=8,Data!I398&lt;&gt;""),Data!I398,IF(AND(Data!$N$30=9,Data!J398&lt;&gt;""),Data!J398,IF(AND(Data!$N$30=10,Data!K398&lt;&gt;""),Data!K398,""))))))))))</f>
        <v/>
      </c>
      <c r="C399" s="161" t="str">
        <f>IF(AND(Data!$N$37=1,Data!B398&lt;&gt;""),Data!B398,IF(AND(Data!$N$37=2,Data!C398&lt;&gt;""),Data!C398,IF(AND(Data!$N$37=3,Data!D398&lt;&gt;""),Data!D398,IF(AND(Data!$N$37=4,Data!E398&lt;&gt;""),Data!E398,IF(AND(Data!$N$37=5,Data!F398&lt;&gt;""),Data!F398,IF(AND(Data!$N$37=6,Data!G398&lt;&gt;""),Data!G398,IF(AND(Data!$N$37=7,Data!H398&lt;&gt;""),Data!H398,IF(AND(Data!$N$37=8,Data!I398&lt;&gt;""),Data!I398,IF(AND(Data!$N$37=9,Data!J398&lt;&gt;""),Data!J398,IF(AND(Data!$N$37=10,Data!K398&lt;&gt;""),Data!K398,""))))))))))</f>
        <v/>
      </c>
      <c r="D399" s="165"/>
    </row>
    <row r="400" spans="2:4" x14ac:dyDescent="0.15">
      <c r="B400" s="162" t="str">
        <f>IF(AND(Data!$N$30=1,Data!B399&lt;&gt;""),Data!B399,IF(AND(Data!$N$30=2,Data!C399&lt;&gt;""),Data!C399,IF(AND(Data!$N$30=3,Data!D399&lt;&gt;""),Data!D399,IF(AND(Data!$N$30=4,Data!E399&lt;&gt;""),Data!E399,IF(AND(Data!$N$30=5,Data!F399&lt;&gt;""),Data!F399,IF(AND(Data!$N$30=6,Data!G399&lt;&gt;""),Data!G399,IF(AND(Data!$N$30=7,Data!H399&lt;&gt;""),Data!H399,IF(AND(Data!$N$30=8,Data!I399&lt;&gt;""),Data!I399,IF(AND(Data!$N$30=9,Data!J399&lt;&gt;""),Data!J399,IF(AND(Data!$N$30=10,Data!K399&lt;&gt;""),Data!K399,""))))))))))</f>
        <v/>
      </c>
      <c r="C400" s="161" t="str">
        <f>IF(AND(Data!$N$37=1,Data!B399&lt;&gt;""),Data!B399,IF(AND(Data!$N$37=2,Data!C399&lt;&gt;""),Data!C399,IF(AND(Data!$N$37=3,Data!D399&lt;&gt;""),Data!D399,IF(AND(Data!$N$37=4,Data!E399&lt;&gt;""),Data!E399,IF(AND(Data!$N$37=5,Data!F399&lt;&gt;""),Data!F399,IF(AND(Data!$N$37=6,Data!G399&lt;&gt;""),Data!G399,IF(AND(Data!$N$37=7,Data!H399&lt;&gt;""),Data!H399,IF(AND(Data!$N$37=8,Data!I399&lt;&gt;""),Data!I399,IF(AND(Data!$N$37=9,Data!J399&lt;&gt;""),Data!J399,IF(AND(Data!$N$37=10,Data!K399&lt;&gt;""),Data!K399,""))))))))))</f>
        <v/>
      </c>
      <c r="D400" s="165"/>
    </row>
    <row r="401" spans="2:4" x14ac:dyDescent="0.15">
      <c r="B401" s="162" t="str">
        <f>IF(AND(Data!$N$30=1,Data!B400&lt;&gt;""),Data!B400,IF(AND(Data!$N$30=2,Data!C400&lt;&gt;""),Data!C400,IF(AND(Data!$N$30=3,Data!D400&lt;&gt;""),Data!D400,IF(AND(Data!$N$30=4,Data!E400&lt;&gt;""),Data!E400,IF(AND(Data!$N$30=5,Data!F400&lt;&gt;""),Data!F400,IF(AND(Data!$N$30=6,Data!G400&lt;&gt;""),Data!G400,IF(AND(Data!$N$30=7,Data!H400&lt;&gt;""),Data!H400,IF(AND(Data!$N$30=8,Data!I400&lt;&gt;""),Data!I400,IF(AND(Data!$N$30=9,Data!J400&lt;&gt;""),Data!J400,IF(AND(Data!$N$30=10,Data!K400&lt;&gt;""),Data!K400,""))))))))))</f>
        <v/>
      </c>
      <c r="C401" s="161" t="str">
        <f>IF(AND(Data!$N$37=1,Data!B400&lt;&gt;""),Data!B400,IF(AND(Data!$N$37=2,Data!C400&lt;&gt;""),Data!C400,IF(AND(Data!$N$37=3,Data!D400&lt;&gt;""),Data!D400,IF(AND(Data!$N$37=4,Data!E400&lt;&gt;""),Data!E400,IF(AND(Data!$N$37=5,Data!F400&lt;&gt;""),Data!F400,IF(AND(Data!$N$37=6,Data!G400&lt;&gt;""),Data!G400,IF(AND(Data!$N$37=7,Data!H400&lt;&gt;""),Data!H400,IF(AND(Data!$N$37=8,Data!I400&lt;&gt;""),Data!I400,IF(AND(Data!$N$37=9,Data!J400&lt;&gt;""),Data!J400,IF(AND(Data!$N$37=10,Data!K400&lt;&gt;""),Data!K400,""))))))))))</f>
        <v/>
      </c>
      <c r="D401" s="165"/>
    </row>
    <row r="402" spans="2:4" x14ac:dyDescent="0.15">
      <c r="B402" s="162" t="str">
        <f>IF(AND(Data!$N$30=1,Data!B401&lt;&gt;""),Data!B401,IF(AND(Data!$N$30=2,Data!C401&lt;&gt;""),Data!C401,IF(AND(Data!$N$30=3,Data!D401&lt;&gt;""),Data!D401,IF(AND(Data!$N$30=4,Data!E401&lt;&gt;""),Data!E401,IF(AND(Data!$N$30=5,Data!F401&lt;&gt;""),Data!F401,IF(AND(Data!$N$30=6,Data!G401&lt;&gt;""),Data!G401,IF(AND(Data!$N$30=7,Data!H401&lt;&gt;""),Data!H401,IF(AND(Data!$N$30=8,Data!I401&lt;&gt;""),Data!I401,IF(AND(Data!$N$30=9,Data!J401&lt;&gt;""),Data!J401,IF(AND(Data!$N$30=10,Data!K401&lt;&gt;""),Data!K401,""))))))))))</f>
        <v/>
      </c>
      <c r="C402" s="161" t="str">
        <f>IF(AND(Data!$N$37=1,Data!B401&lt;&gt;""),Data!B401,IF(AND(Data!$N$37=2,Data!C401&lt;&gt;""),Data!C401,IF(AND(Data!$N$37=3,Data!D401&lt;&gt;""),Data!D401,IF(AND(Data!$N$37=4,Data!E401&lt;&gt;""),Data!E401,IF(AND(Data!$N$37=5,Data!F401&lt;&gt;""),Data!F401,IF(AND(Data!$N$37=6,Data!G401&lt;&gt;""),Data!G401,IF(AND(Data!$N$37=7,Data!H401&lt;&gt;""),Data!H401,IF(AND(Data!$N$37=8,Data!I401&lt;&gt;""),Data!I401,IF(AND(Data!$N$37=9,Data!J401&lt;&gt;""),Data!J401,IF(AND(Data!$N$37=10,Data!K401&lt;&gt;""),Data!K401,""))))))))))</f>
        <v/>
      </c>
      <c r="D402" s="165"/>
    </row>
    <row r="403" spans="2:4" x14ac:dyDescent="0.15">
      <c r="B403" s="162" t="str">
        <f>IF(AND(Data!$N$30=1,Data!B402&lt;&gt;""),Data!B402,IF(AND(Data!$N$30=2,Data!C402&lt;&gt;""),Data!C402,IF(AND(Data!$N$30=3,Data!D402&lt;&gt;""),Data!D402,IF(AND(Data!$N$30=4,Data!E402&lt;&gt;""),Data!E402,IF(AND(Data!$N$30=5,Data!F402&lt;&gt;""),Data!F402,IF(AND(Data!$N$30=6,Data!G402&lt;&gt;""),Data!G402,IF(AND(Data!$N$30=7,Data!H402&lt;&gt;""),Data!H402,IF(AND(Data!$N$30=8,Data!I402&lt;&gt;""),Data!I402,IF(AND(Data!$N$30=9,Data!J402&lt;&gt;""),Data!J402,IF(AND(Data!$N$30=10,Data!K402&lt;&gt;""),Data!K402,""))))))))))</f>
        <v/>
      </c>
      <c r="C403" s="161" t="str">
        <f>IF(AND(Data!$N$37=1,Data!B402&lt;&gt;""),Data!B402,IF(AND(Data!$N$37=2,Data!C402&lt;&gt;""),Data!C402,IF(AND(Data!$N$37=3,Data!D402&lt;&gt;""),Data!D402,IF(AND(Data!$N$37=4,Data!E402&lt;&gt;""),Data!E402,IF(AND(Data!$N$37=5,Data!F402&lt;&gt;""),Data!F402,IF(AND(Data!$N$37=6,Data!G402&lt;&gt;""),Data!G402,IF(AND(Data!$N$37=7,Data!H402&lt;&gt;""),Data!H402,IF(AND(Data!$N$37=8,Data!I402&lt;&gt;""),Data!I402,IF(AND(Data!$N$37=9,Data!J402&lt;&gt;""),Data!J402,IF(AND(Data!$N$37=10,Data!K402&lt;&gt;""),Data!K402,""))))))))))</f>
        <v/>
      </c>
      <c r="D403" s="165"/>
    </row>
    <row r="404" spans="2:4" x14ac:dyDescent="0.15">
      <c r="B404" s="162" t="str">
        <f>IF(AND(Data!$N$30=1,Data!B403&lt;&gt;""),Data!B403,IF(AND(Data!$N$30=2,Data!C403&lt;&gt;""),Data!C403,IF(AND(Data!$N$30=3,Data!D403&lt;&gt;""),Data!D403,IF(AND(Data!$N$30=4,Data!E403&lt;&gt;""),Data!E403,IF(AND(Data!$N$30=5,Data!F403&lt;&gt;""),Data!F403,IF(AND(Data!$N$30=6,Data!G403&lt;&gt;""),Data!G403,IF(AND(Data!$N$30=7,Data!H403&lt;&gt;""),Data!H403,IF(AND(Data!$N$30=8,Data!I403&lt;&gt;""),Data!I403,IF(AND(Data!$N$30=9,Data!J403&lt;&gt;""),Data!J403,IF(AND(Data!$N$30=10,Data!K403&lt;&gt;""),Data!K403,""))))))))))</f>
        <v/>
      </c>
      <c r="C404" s="161" t="str">
        <f>IF(AND(Data!$N$37=1,Data!B403&lt;&gt;""),Data!B403,IF(AND(Data!$N$37=2,Data!C403&lt;&gt;""),Data!C403,IF(AND(Data!$N$37=3,Data!D403&lt;&gt;""),Data!D403,IF(AND(Data!$N$37=4,Data!E403&lt;&gt;""),Data!E403,IF(AND(Data!$N$37=5,Data!F403&lt;&gt;""),Data!F403,IF(AND(Data!$N$37=6,Data!G403&lt;&gt;""),Data!G403,IF(AND(Data!$N$37=7,Data!H403&lt;&gt;""),Data!H403,IF(AND(Data!$N$37=8,Data!I403&lt;&gt;""),Data!I403,IF(AND(Data!$N$37=9,Data!J403&lt;&gt;""),Data!J403,IF(AND(Data!$N$37=10,Data!K403&lt;&gt;""),Data!K403,""))))))))))</f>
        <v/>
      </c>
      <c r="D404" s="165"/>
    </row>
    <row r="405" spans="2:4" x14ac:dyDescent="0.15">
      <c r="B405" s="162" t="str">
        <f>IF(AND(Data!$N$30=1,Data!B404&lt;&gt;""),Data!B404,IF(AND(Data!$N$30=2,Data!C404&lt;&gt;""),Data!C404,IF(AND(Data!$N$30=3,Data!D404&lt;&gt;""),Data!D404,IF(AND(Data!$N$30=4,Data!E404&lt;&gt;""),Data!E404,IF(AND(Data!$N$30=5,Data!F404&lt;&gt;""),Data!F404,IF(AND(Data!$N$30=6,Data!G404&lt;&gt;""),Data!G404,IF(AND(Data!$N$30=7,Data!H404&lt;&gt;""),Data!H404,IF(AND(Data!$N$30=8,Data!I404&lt;&gt;""),Data!I404,IF(AND(Data!$N$30=9,Data!J404&lt;&gt;""),Data!J404,IF(AND(Data!$N$30=10,Data!K404&lt;&gt;""),Data!K404,""))))))))))</f>
        <v/>
      </c>
      <c r="C405" s="161" t="str">
        <f>IF(AND(Data!$N$37=1,Data!B404&lt;&gt;""),Data!B404,IF(AND(Data!$N$37=2,Data!C404&lt;&gt;""),Data!C404,IF(AND(Data!$N$37=3,Data!D404&lt;&gt;""),Data!D404,IF(AND(Data!$N$37=4,Data!E404&lt;&gt;""),Data!E404,IF(AND(Data!$N$37=5,Data!F404&lt;&gt;""),Data!F404,IF(AND(Data!$N$37=6,Data!G404&lt;&gt;""),Data!G404,IF(AND(Data!$N$37=7,Data!H404&lt;&gt;""),Data!H404,IF(AND(Data!$N$37=8,Data!I404&lt;&gt;""),Data!I404,IF(AND(Data!$N$37=9,Data!J404&lt;&gt;""),Data!J404,IF(AND(Data!$N$37=10,Data!K404&lt;&gt;""),Data!K404,""))))))))))</f>
        <v/>
      </c>
      <c r="D405" s="165"/>
    </row>
    <row r="406" spans="2:4" x14ac:dyDescent="0.15">
      <c r="B406" s="162" t="str">
        <f>IF(AND(Data!$N$30=1,Data!B405&lt;&gt;""),Data!B405,IF(AND(Data!$N$30=2,Data!C405&lt;&gt;""),Data!C405,IF(AND(Data!$N$30=3,Data!D405&lt;&gt;""),Data!D405,IF(AND(Data!$N$30=4,Data!E405&lt;&gt;""),Data!E405,IF(AND(Data!$N$30=5,Data!F405&lt;&gt;""),Data!F405,IF(AND(Data!$N$30=6,Data!G405&lt;&gt;""),Data!G405,IF(AND(Data!$N$30=7,Data!H405&lt;&gt;""),Data!H405,IF(AND(Data!$N$30=8,Data!I405&lt;&gt;""),Data!I405,IF(AND(Data!$N$30=9,Data!J405&lt;&gt;""),Data!J405,IF(AND(Data!$N$30=10,Data!K405&lt;&gt;""),Data!K405,""))))))))))</f>
        <v/>
      </c>
      <c r="C406" s="161" t="str">
        <f>IF(AND(Data!$N$37=1,Data!B405&lt;&gt;""),Data!B405,IF(AND(Data!$N$37=2,Data!C405&lt;&gt;""),Data!C405,IF(AND(Data!$N$37=3,Data!D405&lt;&gt;""),Data!D405,IF(AND(Data!$N$37=4,Data!E405&lt;&gt;""),Data!E405,IF(AND(Data!$N$37=5,Data!F405&lt;&gt;""),Data!F405,IF(AND(Data!$N$37=6,Data!G405&lt;&gt;""),Data!G405,IF(AND(Data!$N$37=7,Data!H405&lt;&gt;""),Data!H405,IF(AND(Data!$N$37=8,Data!I405&lt;&gt;""),Data!I405,IF(AND(Data!$N$37=9,Data!J405&lt;&gt;""),Data!J405,IF(AND(Data!$N$37=10,Data!K405&lt;&gt;""),Data!K405,""))))))))))</f>
        <v/>
      </c>
      <c r="D406" s="165"/>
    </row>
    <row r="407" spans="2:4" x14ac:dyDescent="0.15">
      <c r="B407" s="162" t="str">
        <f>IF(AND(Data!$N$30=1,Data!B406&lt;&gt;""),Data!B406,IF(AND(Data!$N$30=2,Data!C406&lt;&gt;""),Data!C406,IF(AND(Data!$N$30=3,Data!D406&lt;&gt;""),Data!D406,IF(AND(Data!$N$30=4,Data!E406&lt;&gt;""),Data!E406,IF(AND(Data!$N$30=5,Data!F406&lt;&gt;""),Data!F406,IF(AND(Data!$N$30=6,Data!G406&lt;&gt;""),Data!G406,IF(AND(Data!$N$30=7,Data!H406&lt;&gt;""),Data!H406,IF(AND(Data!$N$30=8,Data!I406&lt;&gt;""),Data!I406,IF(AND(Data!$N$30=9,Data!J406&lt;&gt;""),Data!J406,IF(AND(Data!$N$30=10,Data!K406&lt;&gt;""),Data!K406,""))))))))))</f>
        <v/>
      </c>
      <c r="C407" s="161" t="str">
        <f>IF(AND(Data!$N$37=1,Data!B406&lt;&gt;""),Data!B406,IF(AND(Data!$N$37=2,Data!C406&lt;&gt;""),Data!C406,IF(AND(Data!$N$37=3,Data!D406&lt;&gt;""),Data!D406,IF(AND(Data!$N$37=4,Data!E406&lt;&gt;""),Data!E406,IF(AND(Data!$N$37=5,Data!F406&lt;&gt;""),Data!F406,IF(AND(Data!$N$37=6,Data!G406&lt;&gt;""),Data!G406,IF(AND(Data!$N$37=7,Data!H406&lt;&gt;""),Data!H406,IF(AND(Data!$N$37=8,Data!I406&lt;&gt;""),Data!I406,IF(AND(Data!$N$37=9,Data!J406&lt;&gt;""),Data!J406,IF(AND(Data!$N$37=10,Data!K406&lt;&gt;""),Data!K406,""))))))))))</f>
        <v/>
      </c>
      <c r="D407" s="165"/>
    </row>
    <row r="408" spans="2:4" x14ac:dyDescent="0.15">
      <c r="B408" s="162" t="str">
        <f>IF(AND(Data!$N$30=1,Data!B407&lt;&gt;""),Data!B407,IF(AND(Data!$N$30=2,Data!C407&lt;&gt;""),Data!C407,IF(AND(Data!$N$30=3,Data!D407&lt;&gt;""),Data!D407,IF(AND(Data!$N$30=4,Data!E407&lt;&gt;""),Data!E407,IF(AND(Data!$N$30=5,Data!F407&lt;&gt;""),Data!F407,IF(AND(Data!$N$30=6,Data!G407&lt;&gt;""),Data!G407,IF(AND(Data!$N$30=7,Data!H407&lt;&gt;""),Data!H407,IF(AND(Data!$N$30=8,Data!I407&lt;&gt;""),Data!I407,IF(AND(Data!$N$30=9,Data!J407&lt;&gt;""),Data!J407,IF(AND(Data!$N$30=10,Data!K407&lt;&gt;""),Data!K407,""))))))))))</f>
        <v/>
      </c>
      <c r="C408" s="161" t="str">
        <f>IF(AND(Data!$N$37=1,Data!B407&lt;&gt;""),Data!B407,IF(AND(Data!$N$37=2,Data!C407&lt;&gt;""),Data!C407,IF(AND(Data!$N$37=3,Data!D407&lt;&gt;""),Data!D407,IF(AND(Data!$N$37=4,Data!E407&lt;&gt;""),Data!E407,IF(AND(Data!$N$37=5,Data!F407&lt;&gt;""),Data!F407,IF(AND(Data!$N$37=6,Data!G407&lt;&gt;""),Data!G407,IF(AND(Data!$N$37=7,Data!H407&lt;&gt;""),Data!H407,IF(AND(Data!$N$37=8,Data!I407&lt;&gt;""),Data!I407,IF(AND(Data!$N$37=9,Data!J407&lt;&gt;""),Data!J407,IF(AND(Data!$N$37=10,Data!K407&lt;&gt;""),Data!K407,""))))))))))</f>
        <v/>
      </c>
      <c r="D408" s="165"/>
    </row>
    <row r="409" spans="2:4" x14ac:dyDescent="0.15">
      <c r="B409" s="162" t="str">
        <f>IF(AND(Data!$N$30=1,Data!B408&lt;&gt;""),Data!B408,IF(AND(Data!$N$30=2,Data!C408&lt;&gt;""),Data!C408,IF(AND(Data!$N$30=3,Data!D408&lt;&gt;""),Data!D408,IF(AND(Data!$N$30=4,Data!E408&lt;&gt;""),Data!E408,IF(AND(Data!$N$30=5,Data!F408&lt;&gt;""),Data!F408,IF(AND(Data!$N$30=6,Data!G408&lt;&gt;""),Data!G408,IF(AND(Data!$N$30=7,Data!H408&lt;&gt;""),Data!H408,IF(AND(Data!$N$30=8,Data!I408&lt;&gt;""),Data!I408,IF(AND(Data!$N$30=9,Data!J408&lt;&gt;""),Data!J408,IF(AND(Data!$N$30=10,Data!K408&lt;&gt;""),Data!K408,""))))))))))</f>
        <v/>
      </c>
      <c r="C409" s="161" t="str">
        <f>IF(AND(Data!$N$37=1,Data!B408&lt;&gt;""),Data!B408,IF(AND(Data!$N$37=2,Data!C408&lt;&gt;""),Data!C408,IF(AND(Data!$N$37=3,Data!D408&lt;&gt;""),Data!D408,IF(AND(Data!$N$37=4,Data!E408&lt;&gt;""),Data!E408,IF(AND(Data!$N$37=5,Data!F408&lt;&gt;""),Data!F408,IF(AND(Data!$N$37=6,Data!G408&lt;&gt;""),Data!G408,IF(AND(Data!$N$37=7,Data!H408&lt;&gt;""),Data!H408,IF(AND(Data!$N$37=8,Data!I408&lt;&gt;""),Data!I408,IF(AND(Data!$N$37=9,Data!J408&lt;&gt;""),Data!J408,IF(AND(Data!$N$37=10,Data!K408&lt;&gt;""),Data!K408,""))))))))))</f>
        <v/>
      </c>
      <c r="D409" s="165"/>
    </row>
    <row r="410" spans="2:4" x14ac:dyDescent="0.15">
      <c r="B410" s="162" t="str">
        <f>IF(AND(Data!$N$30=1,Data!B409&lt;&gt;""),Data!B409,IF(AND(Data!$N$30=2,Data!C409&lt;&gt;""),Data!C409,IF(AND(Data!$N$30=3,Data!D409&lt;&gt;""),Data!D409,IF(AND(Data!$N$30=4,Data!E409&lt;&gt;""),Data!E409,IF(AND(Data!$N$30=5,Data!F409&lt;&gt;""),Data!F409,IF(AND(Data!$N$30=6,Data!G409&lt;&gt;""),Data!G409,IF(AND(Data!$N$30=7,Data!H409&lt;&gt;""),Data!H409,IF(AND(Data!$N$30=8,Data!I409&lt;&gt;""),Data!I409,IF(AND(Data!$N$30=9,Data!J409&lt;&gt;""),Data!J409,IF(AND(Data!$N$30=10,Data!K409&lt;&gt;""),Data!K409,""))))))))))</f>
        <v/>
      </c>
      <c r="C410" s="161" t="str">
        <f>IF(AND(Data!$N$37=1,Data!B409&lt;&gt;""),Data!B409,IF(AND(Data!$N$37=2,Data!C409&lt;&gt;""),Data!C409,IF(AND(Data!$N$37=3,Data!D409&lt;&gt;""),Data!D409,IF(AND(Data!$N$37=4,Data!E409&lt;&gt;""),Data!E409,IF(AND(Data!$N$37=5,Data!F409&lt;&gt;""),Data!F409,IF(AND(Data!$N$37=6,Data!G409&lt;&gt;""),Data!G409,IF(AND(Data!$N$37=7,Data!H409&lt;&gt;""),Data!H409,IF(AND(Data!$N$37=8,Data!I409&lt;&gt;""),Data!I409,IF(AND(Data!$N$37=9,Data!J409&lt;&gt;""),Data!J409,IF(AND(Data!$N$37=10,Data!K409&lt;&gt;""),Data!K409,""))))))))))</f>
        <v/>
      </c>
      <c r="D410" s="165"/>
    </row>
    <row r="411" spans="2:4" x14ac:dyDescent="0.15">
      <c r="B411" s="162" t="str">
        <f>IF(AND(Data!$N$30=1,Data!B410&lt;&gt;""),Data!B410,IF(AND(Data!$N$30=2,Data!C410&lt;&gt;""),Data!C410,IF(AND(Data!$N$30=3,Data!D410&lt;&gt;""),Data!D410,IF(AND(Data!$N$30=4,Data!E410&lt;&gt;""),Data!E410,IF(AND(Data!$N$30=5,Data!F410&lt;&gt;""),Data!F410,IF(AND(Data!$N$30=6,Data!G410&lt;&gt;""),Data!G410,IF(AND(Data!$N$30=7,Data!H410&lt;&gt;""),Data!H410,IF(AND(Data!$N$30=8,Data!I410&lt;&gt;""),Data!I410,IF(AND(Data!$N$30=9,Data!J410&lt;&gt;""),Data!J410,IF(AND(Data!$N$30=10,Data!K410&lt;&gt;""),Data!K410,""))))))))))</f>
        <v/>
      </c>
      <c r="C411" s="161" t="str">
        <f>IF(AND(Data!$N$37=1,Data!B410&lt;&gt;""),Data!B410,IF(AND(Data!$N$37=2,Data!C410&lt;&gt;""),Data!C410,IF(AND(Data!$N$37=3,Data!D410&lt;&gt;""),Data!D410,IF(AND(Data!$N$37=4,Data!E410&lt;&gt;""),Data!E410,IF(AND(Data!$N$37=5,Data!F410&lt;&gt;""),Data!F410,IF(AND(Data!$N$37=6,Data!G410&lt;&gt;""),Data!G410,IF(AND(Data!$N$37=7,Data!H410&lt;&gt;""),Data!H410,IF(AND(Data!$N$37=8,Data!I410&lt;&gt;""),Data!I410,IF(AND(Data!$N$37=9,Data!J410&lt;&gt;""),Data!J410,IF(AND(Data!$N$37=10,Data!K410&lt;&gt;""),Data!K410,""))))))))))</f>
        <v/>
      </c>
      <c r="D411" s="165"/>
    </row>
    <row r="412" spans="2:4" x14ac:dyDescent="0.15">
      <c r="B412" s="162" t="str">
        <f>IF(AND(Data!$N$30=1,Data!B411&lt;&gt;""),Data!B411,IF(AND(Data!$N$30=2,Data!C411&lt;&gt;""),Data!C411,IF(AND(Data!$N$30=3,Data!D411&lt;&gt;""),Data!D411,IF(AND(Data!$N$30=4,Data!E411&lt;&gt;""),Data!E411,IF(AND(Data!$N$30=5,Data!F411&lt;&gt;""),Data!F411,IF(AND(Data!$N$30=6,Data!G411&lt;&gt;""),Data!G411,IF(AND(Data!$N$30=7,Data!H411&lt;&gt;""),Data!H411,IF(AND(Data!$N$30=8,Data!I411&lt;&gt;""),Data!I411,IF(AND(Data!$N$30=9,Data!J411&lt;&gt;""),Data!J411,IF(AND(Data!$N$30=10,Data!K411&lt;&gt;""),Data!K411,""))))))))))</f>
        <v/>
      </c>
      <c r="C412" s="161" t="str">
        <f>IF(AND(Data!$N$37=1,Data!B411&lt;&gt;""),Data!B411,IF(AND(Data!$N$37=2,Data!C411&lt;&gt;""),Data!C411,IF(AND(Data!$N$37=3,Data!D411&lt;&gt;""),Data!D411,IF(AND(Data!$N$37=4,Data!E411&lt;&gt;""),Data!E411,IF(AND(Data!$N$37=5,Data!F411&lt;&gt;""),Data!F411,IF(AND(Data!$N$37=6,Data!G411&lt;&gt;""),Data!G411,IF(AND(Data!$N$37=7,Data!H411&lt;&gt;""),Data!H411,IF(AND(Data!$N$37=8,Data!I411&lt;&gt;""),Data!I411,IF(AND(Data!$N$37=9,Data!J411&lt;&gt;""),Data!J411,IF(AND(Data!$N$37=10,Data!K411&lt;&gt;""),Data!K411,""))))))))))</f>
        <v/>
      </c>
      <c r="D412" s="165"/>
    </row>
    <row r="413" spans="2:4" x14ac:dyDescent="0.15">
      <c r="B413" s="162" t="str">
        <f>IF(AND(Data!$N$30=1,Data!B412&lt;&gt;""),Data!B412,IF(AND(Data!$N$30=2,Data!C412&lt;&gt;""),Data!C412,IF(AND(Data!$N$30=3,Data!D412&lt;&gt;""),Data!D412,IF(AND(Data!$N$30=4,Data!E412&lt;&gt;""),Data!E412,IF(AND(Data!$N$30=5,Data!F412&lt;&gt;""),Data!F412,IF(AND(Data!$N$30=6,Data!G412&lt;&gt;""),Data!G412,IF(AND(Data!$N$30=7,Data!H412&lt;&gt;""),Data!H412,IF(AND(Data!$N$30=8,Data!I412&lt;&gt;""),Data!I412,IF(AND(Data!$N$30=9,Data!J412&lt;&gt;""),Data!J412,IF(AND(Data!$N$30=10,Data!K412&lt;&gt;""),Data!K412,""))))))))))</f>
        <v/>
      </c>
      <c r="C413" s="161" t="str">
        <f>IF(AND(Data!$N$37=1,Data!B412&lt;&gt;""),Data!B412,IF(AND(Data!$N$37=2,Data!C412&lt;&gt;""),Data!C412,IF(AND(Data!$N$37=3,Data!D412&lt;&gt;""),Data!D412,IF(AND(Data!$N$37=4,Data!E412&lt;&gt;""),Data!E412,IF(AND(Data!$N$37=5,Data!F412&lt;&gt;""),Data!F412,IF(AND(Data!$N$37=6,Data!G412&lt;&gt;""),Data!G412,IF(AND(Data!$N$37=7,Data!H412&lt;&gt;""),Data!H412,IF(AND(Data!$N$37=8,Data!I412&lt;&gt;""),Data!I412,IF(AND(Data!$N$37=9,Data!J412&lt;&gt;""),Data!J412,IF(AND(Data!$N$37=10,Data!K412&lt;&gt;""),Data!K412,""))))))))))</f>
        <v/>
      </c>
      <c r="D413" s="165"/>
    </row>
    <row r="414" spans="2:4" x14ac:dyDescent="0.15">
      <c r="B414" s="162" t="str">
        <f>IF(AND(Data!$N$30=1,Data!B413&lt;&gt;""),Data!B413,IF(AND(Data!$N$30=2,Data!C413&lt;&gt;""),Data!C413,IF(AND(Data!$N$30=3,Data!D413&lt;&gt;""),Data!D413,IF(AND(Data!$N$30=4,Data!E413&lt;&gt;""),Data!E413,IF(AND(Data!$N$30=5,Data!F413&lt;&gt;""),Data!F413,IF(AND(Data!$N$30=6,Data!G413&lt;&gt;""),Data!G413,IF(AND(Data!$N$30=7,Data!H413&lt;&gt;""),Data!H413,IF(AND(Data!$N$30=8,Data!I413&lt;&gt;""),Data!I413,IF(AND(Data!$N$30=9,Data!J413&lt;&gt;""),Data!J413,IF(AND(Data!$N$30=10,Data!K413&lt;&gt;""),Data!K413,""))))))))))</f>
        <v/>
      </c>
      <c r="C414" s="161" t="str">
        <f>IF(AND(Data!$N$37=1,Data!B413&lt;&gt;""),Data!B413,IF(AND(Data!$N$37=2,Data!C413&lt;&gt;""),Data!C413,IF(AND(Data!$N$37=3,Data!D413&lt;&gt;""),Data!D413,IF(AND(Data!$N$37=4,Data!E413&lt;&gt;""),Data!E413,IF(AND(Data!$N$37=5,Data!F413&lt;&gt;""),Data!F413,IF(AND(Data!$N$37=6,Data!G413&lt;&gt;""),Data!G413,IF(AND(Data!$N$37=7,Data!H413&lt;&gt;""),Data!H413,IF(AND(Data!$N$37=8,Data!I413&lt;&gt;""),Data!I413,IF(AND(Data!$N$37=9,Data!J413&lt;&gt;""),Data!J413,IF(AND(Data!$N$37=10,Data!K413&lt;&gt;""),Data!K413,""))))))))))</f>
        <v/>
      </c>
      <c r="D414" s="165"/>
    </row>
    <row r="415" spans="2:4" x14ac:dyDescent="0.15">
      <c r="B415" s="162" t="str">
        <f>IF(AND(Data!$N$30=1,Data!B414&lt;&gt;""),Data!B414,IF(AND(Data!$N$30=2,Data!C414&lt;&gt;""),Data!C414,IF(AND(Data!$N$30=3,Data!D414&lt;&gt;""),Data!D414,IF(AND(Data!$N$30=4,Data!E414&lt;&gt;""),Data!E414,IF(AND(Data!$N$30=5,Data!F414&lt;&gt;""),Data!F414,IF(AND(Data!$N$30=6,Data!G414&lt;&gt;""),Data!G414,IF(AND(Data!$N$30=7,Data!H414&lt;&gt;""),Data!H414,IF(AND(Data!$N$30=8,Data!I414&lt;&gt;""),Data!I414,IF(AND(Data!$N$30=9,Data!J414&lt;&gt;""),Data!J414,IF(AND(Data!$N$30=10,Data!K414&lt;&gt;""),Data!K414,""))))))))))</f>
        <v/>
      </c>
      <c r="C415" s="161" t="str">
        <f>IF(AND(Data!$N$37=1,Data!B414&lt;&gt;""),Data!B414,IF(AND(Data!$N$37=2,Data!C414&lt;&gt;""),Data!C414,IF(AND(Data!$N$37=3,Data!D414&lt;&gt;""),Data!D414,IF(AND(Data!$N$37=4,Data!E414&lt;&gt;""),Data!E414,IF(AND(Data!$N$37=5,Data!F414&lt;&gt;""),Data!F414,IF(AND(Data!$N$37=6,Data!G414&lt;&gt;""),Data!G414,IF(AND(Data!$N$37=7,Data!H414&lt;&gt;""),Data!H414,IF(AND(Data!$N$37=8,Data!I414&lt;&gt;""),Data!I414,IF(AND(Data!$N$37=9,Data!J414&lt;&gt;""),Data!J414,IF(AND(Data!$N$37=10,Data!K414&lt;&gt;""),Data!K414,""))))))))))</f>
        <v/>
      </c>
      <c r="D415" s="165"/>
    </row>
    <row r="416" spans="2:4" x14ac:dyDescent="0.15">
      <c r="B416" s="162" t="str">
        <f>IF(AND(Data!$N$30=1,Data!B415&lt;&gt;""),Data!B415,IF(AND(Data!$N$30=2,Data!C415&lt;&gt;""),Data!C415,IF(AND(Data!$N$30=3,Data!D415&lt;&gt;""),Data!D415,IF(AND(Data!$N$30=4,Data!E415&lt;&gt;""),Data!E415,IF(AND(Data!$N$30=5,Data!F415&lt;&gt;""),Data!F415,IF(AND(Data!$N$30=6,Data!G415&lt;&gt;""),Data!G415,IF(AND(Data!$N$30=7,Data!H415&lt;&gt;""),Data!H415,IF(AND(Data!$N$30=8,Data!I415&lt;&gt;""),Data!I415,IF(AND(Data!$N$30=9,Data!J415&lt;&gt;""),Data!J415,IF(AND(Data!$N$30=10,Data!K415&lt;&gt;""),Data!K415,""))))))))))</f>
        <v/>
      </c>
      <c r="C416" s="161" t="str">
        <f>IF(AND(Data!$N$37=1,Data!B415&lt;&gt;""),Data!B415,IF(AND(Data!$N$37=2,Data!C415&lt;&gt;""),Data!C415,IF(AND(Data!$N$37=3,Data!D415&lt;&gt;""),Data!D415,IF(AND(Data!$N$37=4,Data!E415&lt;&gt;""),Data!E415,IF(AND(Data!$N$37=5,Data!F415&lt;&gt;""),Data!F415,IF(AND(Data!$N$37=6,Data!G415&lt;&gt;""),Data!G415,IF(AND(Data!$N$37=7,Data!H415&lt;&gt;""),Data!H415,IF(AND(Data!$N$37=8,Data!I415&lt;&gt;""),Data!I415,IF(AND(Data!$N$37=9,Data!J415&lt;&gt;""),Data!J415,IF(AND(Data!$N$37=10,Data!K415&lt;&gt;""),Data!K415,""))))))))))</f>
        <v/>
      </c>
      <c r="D416" s="165"/>
    </row>
    <row r="417" spans="2:4" x14ac:dyDescent="0.15">
      <c r="B417" s="162" t="str">
        <f>IF(AND(Data!$N$30=1,Data!B416&lt;&gt;""),Data!B416,IF(AND(Data!$N$30=2,Data!C416&lt;&gt;""),Data!C416,IF(AND(Data!$N$30=3,Data!D416&lt;&gt;""),Data!D416,IF(AND(Data!$N$30=4,Data!E416&lt;&gt;""),Data!E416,IF(AND(Data!$N$30=5,Data!F416&lt;&gt;""),Data!F416,IF(AND(Data!$N$30=6,Data!G416&lt;&gt;""),Data!G416,IF(AND(Data!$N$30=7,Data!H416&lt;&gt;""),Data!H416,IF(AND(Data!$N$30=8,Data!I416&lt;&gt;""),Data!I416,IF(AND(Data!$N$30=9,Data!J416&lt;&gt;""),Data!J416,IF(AND(Data!$N$30=10,Data!K416&lt;&gt;""),Data!K416,""))))))))))</f>
        <v/>
      </c>
      <c r="C417" s="161" t="str">
        <f>IF(AND(Data!$N$37=1,Data!B416&lt;&gt;""),Data!B416,IF(AND(Data!$N$37=2,Data!C416&lt;&gt;""),Data!C416,IF(AND(Data!$N$37=3,Data!D416&lt;&gt;""),Data!D416,IF(AND(Data!$N$37=4,Data!E416&lt;&gt;""),Data!E416,IF(AND(Data!$N$37=5,Data!F416&lt;&gt;""),Data!F416,IF(AND(Data!$N$37=6,Data!G416&lt;&gt;""),Data!G416,IF(AND(Data!$N$37=7,Data!H416&lt;&gt;""),Data!H416,IF(AND(Data!$N$37=8,Data!I416&lt;&gt;""),Data!I416,IF(AND(Data!$N$37=9,Data!J416&lt;&gt;""),Data!J416,IF(AND(Data!$N$37=10,Data!K416&lt;&gt;""),Data!K416,""))))))))))</f>
        <v/>
      </c>
      <c r="D417" s="165"/>
    </row>
    <row r="418" spans="2:4" x14ac:dyDescent="0.15">
      <c r="B418" s="162" t="str">
        <f>IF(AND(Data!$N$30=1,Data!B417&lt;&gt;""),Data!B417,IF(AND(Data!$N$30=2,Data!C417&lt;&gt;""),Data!C417,IF(AND(Data!$N$30=3,Data!D417&lt;&gt;""),Data!D417,IF(AND(Data!$N$30=4,Data!E417&lt;&gt;""),Data!E417,IF(AND(Data!$N$30=5,Data!F417&lt;&gt;""),Data!F417,IF(AND(Data!$N$30=6,Data!G417&lt;&gt;""),Data!G417,IF(AND(Data!$N$30=7,Data!H417&lt;&gt;""),Data!H417,IF(AND(Data!$N$30=8,Data!I417&lt;&gt;""),Data!I417,IF(AND(Data!$N$30=9,Data!J417&lt;&gt;""),Data!J417,IF(AND(Data!$N$30=10,Data!K417&lt;&gt;""),Data!K417,""))))))))))</f>
        <v/>
      </c>
      <c r="C418" s="161" t="str">
        <f>IF(AND(Data!$N$37=1,Data!B417&lt;&gt;""),Data!B417,IF(AND(Data!$N$37=2,Data!C417&lt;&gt;""),Data!C417,IF(AND(Data!$N$37=3,Data!D417&lt;&gt;""),Data!D417,IF(AND(Data!$N$37=4,Data!E417&lt;&gt;""),Data!E417,IF(AND(Data!$N$37=5,Data!F417&lt;&gt;""),Data!F417,IF(AND(Data!$N$37=6,Data!G417&lt;&gt;""),Data!G417,IF(AND(Data!$N$37=7,Data!H417&lt;&gt;""),Data!H417,IF(AND(Data!$N$37=8,Data!I417&lt;&gt;""),Data!I417,IF(AND(Data!$N$37=9,Data!J417&lt;&gt;""),Data!J417,IF(AND(Data!$N$37=10,Data!K417&lt;&gt;""),Data!K417,""))))))))))</f>
        <v/>
      </c>
      <c r="D418" s="165"/>
    </row>
    <row r="419" spans="2:4" x14ac:dyDescent="0.15">
      <c r="B419" s="162" t="str">
        <f>IF(AND(Data!$N$30=1,Data!B418&lt;&gt;""),Data!B418,IF(AND(Data!$N$30=2,Data!C418&lt;&gt;""),Data!C418,IF(AND(Data!$N$30=3,Data!D418&lt;&gt;""),Data!D418,IF(AND(Data!$N$30=4,Data!E418&lt;&gt;""),Data!E418,IF(AND(Data!$N$30=5,Data!F418&lt;&gt;""),Data!F418,IF(AND(Data!$N$30=6,Data!G418&lt;&gt;""),Data!G418,IF(AND(Data!$N$30=7,Data!H418&lt;&gt;""),Data!H418,IF(AND(Data!$N$30=8,Data!I418&lt;&gt;""),Data!I418,IF(AND(Data!$N$30=9,Data!J418&lt;&gt;""),Data!J418,IF(AND(Data!$N$30=10,Data!K418&lt;&gt;""),Data!K418,""))))))))))</f>
        <v/>
      </c>
      <c r="C419" s="161" t="str">
        <f>IF(AND(Data!$N$37=1,Data!B418&lt;&gt;""),Data!B418,IF(AND(Data!$N$37=2,Data!C418&lt;&gt;""),Data!C418,IF(AND(Data!$N$37=3,Data!D418&lt;&gt;""),Data!D418,IF(AND(Data!$N$37=4,Data!E418&lt;&gt;""),Data!E418,IF(AND(Data!$N$37=5,Data!F418&lt;&gt;""),Data!F418,IF(AND(Data!$N$37=6,Data!G418&lt;&gt;""),Data!G418,IF(AND(Data!$N$37=7,Data!H418&lt;&gt;""),Data!H418,IF(AND(Data!$N$37=8,Data!I418&lt;&gt;""),Data!I418,IF(AND(Data!$N$37=9,Data!J418&lt;&gt;""),Data!J418,IF(AND(Data!$N$37=10,Data!K418&lt;&gt;""),Data!K418,""))))))))))</f>
        <v/>
      </c>
      <c r="D419" s="165"/>
    </row>
    <row r="420" spans="2:4" x14ac:dyDescent="0.15">
      <c r="B420" s="162" t="str">
        <f>IF(AND(Data!$N$30=1,Data!B419&lt;&gt;""),Data!B419,IF(AND(Data!$N$30=2,Data!C419&lt;&gt;""),Data!C419,IF(AND(Data!$N$30=3,Data!D419&lt;&gt;""),Data!D419,IF(AND(Data!$N$30=4,Data!E419&lt;&gt;""),Data!E419,IF(AND(Data!$N$30=5,Data!F419&lt;&gt;""),Data!F419,IF(AND(Data!$N$30=6,Data!G419&lt;&gt;""),Data!G419,IF(AND(Data!$N$30=7,Data!H419&lt;&gt;""),Data!H419,IF(AND(Data!$N$30=8,Data!I419&lt;&gt;""),Data!I419,IF(AND(Data!$N$30=9,Data!J419&lt;&gt;""),Data!J419,IF(AND(Data!$N$30=10,Data!K419&lt;&gt;""),Data!K419,""))))))))))</f>
        <v/>
      </c>
      <c r="C420" s="161" t="str">
        <f>IF(AND(Data!$N$37=1,Data!B419&lt;&gt;""),Data!B419,IF(AND(Data!$N$37=2,Data!C419&lt;&gt;""),Data!C419,IF(AND(Data!$N$37=3,Data!D419&lt;&gt;""),Data!D419,IF(AND(Data!$N$37=4,Data!E419&lt;&gt;""),Data!E419,IF(AND(Data!$N$37=5,Data!F419&lt;&gt;""),Data!F419,IF(AND(Data!$N$37=6,Data!G419&lt;&gt;""),Data!G419,IF(AND(Data!$N$37=7,Data!H419&lt;&gt;""),Data!H419,IF(AND(Data!$N$37=8,Data!I419&lt;&gt;""),Data!I419,IF(AND(Data!$N$37=9,Data!J419&lt;&gt;""),Data!J419,IF(AND(Data!$N$37=10,Data!K419&lt;&gt;""),Data!K419,""))))))))))</f>
        <v/>
      </c>
      <c r="D420" s="165"/>
    </row>
    <row r="421" spans="2:4" x14ac:dyDescent="0.15">
      <c r="B421" s="162" t="str">
        <f>IF(AND(Data!$N$30=1,Data!B420&lt;&gt;""),Data!B420,IF(AND(Data!$N$30=2,Data!C420&lt;&gt;""),Data!C420,IF(AND(Data!$N$30=3,Data!D420&lt;&gt;""),Data!D420,IF(AND(Data!$N$30=4,Data!E420&lt;&gt;""),Data!E420,IF(AND(Data!$N$30=5,Data!F420&lt;&gt;""),Data!F420,IF(AND(Data!$N$30=6,Data!G420&lt;&gt;""),Data!G420,IF(AND(Data!$N$30=7,Data!H420&lt;&gt;""),Data!H420,IF(AND(Data!$N$30=8,Data!I420&lt;&gt;""),Data!I420,IF(AND(Data!$N$30=9,Data!J420&lt;&gt;""),Data!J420,IF(AND(Data!$N$30=10,Data!K420&lt;&gt;""),Data!K420,""))))))))))</f>
        <v/>
      </c>
      <c r="C421" s="161" t="str">
        <f>IF(AND(Data!$N$37=1,Data!B420&lt;&gt;""),Data!B420,IF(AND(Data!$N$37=2,Data!C420&lt;&gt;""),Data!C420,IF(AND(Data!$N$37=3,Data!D420&lt;&gt;""),Data!D420,IF(AND(Data!$N$37=4,Data!E420&lt;&gt;""),Data!E420,IF(AND(Data!$N$37=5,Data!F420&lt;&gt;""),Data!F420,IF(AND(Data!$N$37=6,Data!G420&lt;&gt;""),Data!G420,IF(AND(Data!$N$37=7,Data!H420&lt;&gt;""),Data!H420,IF(AND(Data!$N$37=8,Data!I420&lt;&gt;""),Data!I420,IF(AND(Data!$N$37=9,Data!J420&lt;&gt;""),Data!J420,IF(AND(Data!$N$37=10,Data!K420&lt;&gt;""),Data!K420,""))))))))))</f>
        <v/>
      </c>
      <c r="D421" s="165"/>
    </row>
    <row r="422" spans="2:4" x14ac:dyDescent="0.15">
      <c r="B422" s="162" t="str">
        <f>IF(AND(Data!$N$30=1,Data!B421&lt;&gt;""),Data!B421,IF(AND(Data!$N$30=2,Data!C421&lt;&gt;""),Data!C421,IF(AND(Data!$N$30=3,Data!D421&lt;&gt;""),Data!D421,IF(AND(Data!$N$30=4,Data!E421&lt;&gt;""),Data!E421,IF(AND(Data!$N$30=5,Data!F421&lt;&gt;""),Data!F421,IF(AND(Data!$N$30=6,Data!G421&lt;&gt;""),Data!G421,IF(AND(Data!$N$30=7,Data!H421&lt;&gt;""),Data!H421,IF(AND(Data!$N$30=8,Data!I421&lt;&gt;""),Data!I421,IF(AND(Data!$N$30=9,Data!J421&lt;&gt;""),Data!J421,IF(AND(Data!$N$30=10,Data!K421&lt;&gt;""),Data!K421,""))))))))))</f>
        <v/>
      </c>
      <c r="C422" s="161" t="str">
        <f>IF(AND(Data!$N$37=1,Data!B421&lt;&gt;""),Data!B421,IF(AND(Data!$N$37=2,Data!C421&lt;&gt;""),Data!C421,IF(AND(Data!$N$37=3,Data!D421&lt;&gt;""),Data!D421,IF(AND(Data!$N$37=4,Data!E421&lt;&gt;""),Data!E421,IF(AND(Data!$N$37=5,Data!F421&lt;&gt;""),Data!F421,IF(AND(Data!$N$37=6,Data!G421&lt;&gt;""),Data!G421,IF(AND(Data!$N$37=7,Data!H421&lt;&gt;""),Data!H421,IF(AND(Data!$N$37=8,Data!I421&lt;&gt;""),Data!I421,IF(AND(Data!$N$37=9,Data!J421&lt;&gt;""),Data!J421,IF(AND(Data!$N$37=10,Data!K421&lt;&gt;""),Data!K421,""))))))))))</f>
        <v/>
      </c>
      <c r="D422" s="165"/>
    </row>
    <row r="423" spans="2:4" x14ac:dyDescent="0.15">
      <c r="B423" s="162" t="str">
        <f>IF(AND(Data!$N$30=1,Data!B422&lt;&gt;""),Data!B422,IF(AND(Data!$N$30=2,Data!C422&lt;&gt;""),Data!C422,IF(AND(Data!$N$30=3,Data!D422&lt;&gt;""),Data!D422,IF(AND(Data!$N$30=4,Data!E422&lt;&gt;""),Data!E422,IF(AND(Data!$N$30=5,Data!F422&lt;&gt;""),Data!F422,IF(AND(Data!$N$30=6,Data!G422&lt;&gt;""),Data!G422,IF(AND(Data!$N$30=7,Data!H422&lt;&gt;""),Data!H422,IF(AND(Data!$N$30=8,Data!I422&lt;&gt;""),Data!I422,IF(AND(Data!$N$30=9,Data!J422&lt;&gt;""),Data!J422,IF(AND(Data!$N$30=10,Data!K422&lt;&gt;""),Data!K422,""))))))))))</f>
        <v/>
      </c>
      <c r="C423" s="161" t="str">
        <f>IF(AND(Data!$N$37=1,Data!B422&lt;&gt;""),Data!B422,IF(AND(Data!$N$37=2,Data!C422&lt;&gt;""),Data!C422,IF(AND(Data!$N$37=3,Data!D422&lt;&gt;""),Data!D422,IF(AND(Data!$N$37=4,Data!E422&lt;&gt;""),Data!E422,IF(AND(Data!$N$37=5,Data!F422&lt;&gt;""),Data!F422,IF(AND(Data!$N$37=6,Data!G422&lt;&gt;""),Data!G422,IF(AND(Data!$N$37=7,Data!H422&lt;&gt;""),Data!H422,IF(AND(Data!$N$37=8,Data!I422&lt;&gt;""),Data!I422,IF(AND(Data!$N$37=9,Data!J422&lt;&gt;""),Data!J422,IF(AND(Data!$N$37=10,Data!K422&lt;&gt;""),Data!K422,""))))))))))</f>
        <v/>
      </c>
      <c r="D423" s="165"/>
    </row>
    <row r="424" spans="2:4" x14ac:dyDescent="0.15">
      <c r="B424" s="162" t="str">
        <f>IF(AND(Data!$N$30=1,Data!B423&lt;&gt;""),Data!B423,IF(AND(Data!$N$30=2,Data!C423&lt;&gt;""),Data!C423,IF(AND(Data!$N$30=3,Data!D423&lt;&gt;""),Data!D423,IF(AND(Data!$N$30=4,Data!E423&lt;&gt;""),Data!E423,IF(AND(Data!$N$30=5,Data!F423&lt;&gt;""),Data!F423,IF(AND(Data!$N$30=6,Data!G423&lt;&gt;""),Data!G423,IF(AND(Data!$N$30=7,Data!H423&lt;&gt;""),Data!H423,IF(AND(Data!$N$30=8,Data!I423&lt;&gt;""),Data!I423,IF(AND(Data!$N$30=9,Data!J423&lt;&gt;""),Data!J423,IF(AND(Data!$N$30=10,Data!K423&lt;&gt;""),Data!K423,""))))))))))</f>
        <v/>
      </c>
      <c r="C424" s="161" t="str">
        <f>IF(AND(Data!$N$37=1,Data!B423&lt;&gt;""),Data!B423,IF(AND(Data!$N$37=2,Data!C423&lt;&gt;""),Data!C423,IF(AND(Data!$N$37=3,Data!D423&lt;&gt;""),Data!D423,IF(AND(Data!$N$37=4,Data!E423&lt;&gt;""),Data!E423,IF(AND(Data!$N$37=5,Data!F423&lt;&gt;""),Data!F423,IF(AND(Data!$N$37=6,Data!G423&lt;&gt;""),Data!G423,IF(AND(Data!$N$37=7,Data!H423&lt;&gt;""),Data!H423,IF(AND(Data!$N$37=8,Data!I423&lt;&gt;""),Data!I423,IF(AND(Data!$N$37=9,Data!J423&lt;&gt;""),Data!J423,IF(AND(Data!$N$37=10,Data!K423&lt;&gt;""),Data!K423,""))))))))))</f>
        <v/>
      </c>
      <c r="D424" s="165"/>
    </row>
    <row r="425" spans="2:4" x14ac:dyDescent="0.15">
      <c r="B425" s="162" t="str">
        <f>IF(AND(Data!$N$30=1,Data!B424&lt;&gt;""),Data!B424,IF(AND(Data!$N$30=2,Data!C424&lt;&gt;""),Data!C424,IF(AND(Data!$N$30=3,Data!D424&lt;&gt;""),Data!D424,IF(AND(Data!$N$30=4,Data!E424&lt;&gt;""),Data!E424,IF(AND(Data!$N$30=5,Data!F424&lt;&gt;""),Data!F424,IF(AND(Data!$N$30=6,Data!G424&lt;&gt;""),Data!G424,IF(AND(Data!$N$30=7,Data!H424&lt;&gt;""),Data!H424,IF(AND(Data!$N$30=8,Data!I424&lt;&gt;""),Data!I424,IF(AND(Data!$N$30=9,Data!J424&lt;&gt;""),Data!J424,IF(AND(Data!$N$30=10,Data!K424&lt;&gt;""),Data!K424,""))))))))))</f>
        <v/>
      </c>
      <c r="C425" s="161" t="str">
        <f>IF(AND(Data!$N$37=1,Data!B424&lt;&gt;""),Data!B424,IF(AND(Data!$N$37=2,Data!C424&lt;&gt;""),Data!C424,IF(AND(Data!$N$37=3,Data!D424&lt;&gt;""),Data!D424,IF(AND(Data!$N$37=4,Data!E424&lt;&gt;""),Data!E424,IF(AND(Data!$N$37=5,Data!F424&lt;&gt;""),Data!F424,IF(AND(Data!$N$37=6,Data!G424&lt;&gt;""),Data!G424,IF(AND(Data!$N$37=7,Data!H424&lt;&gt;""),Data!H424,IF(AND(Data!$N$37=8,Data!I424&lt;&gt;""),Data!I424,IF(AND(Data!$N$37=9,Data!J424&lt;&gt;""),Data!J424,IF(AND(Data!$N$37=10,Data!K424&lt;&gt;""),Data!K424,""))))))))))</f>
        <v/>
      </c>
      <c r="D425" s="165"/>
    </row>
    <row r="426" spans="2:4" x14ac:dyDescent="0.15">
      <c r="B426" s="162" t="str">
        <f>IF(AND(Data!$N$30=1,Data!B425&lt;&gt;""),Data!B425,IF(AND(Data!$N$30=2,Data!C425&lt;&gt;""),Data!C425,IF(AND(Data!$N$30=3,Data!D425&lt;&gt;""),Data!D425,IF(AND(Data!$N$30=4,Data!E425&lt;&gt;""),Data!E425,IF(AND(Data!$N$30=5,Data!F425&lt;&gt;""),Data!F425,IF(AND(Data!$N$30=6,Data!G425&lt;&gt;""),Data!G425,IF(AND(Data!$N$30=7,Data!H425&lt;&gt;""),Data!H425,IF(AND(Data!$N$30=8,Data!I425&lt;&gt;""),Data!I425,IF(AND(Data!$N$30=9,Data!J425&lt;&gt;""),Data!J425,IF(AND(Data!$N$30=10,Data!K425&lt;&gt;""),Data!K425,""))))))))))</f>
        <v/>
      </c>
      <c r="C426" s="161" t="str">
        <f>IF(AND(Data!$N$37=1,Data!B425&lt;&gt;""),Data!B425,IF(AND(Data!$N$37=2,Data!C425&lt;&gt;""),Data!C425,IF(AND(Data!$N$37=3,Data!D425&lt;&gt;""),Data!D425,IF(AND(Data!$N$37=4,Data!E425&lt;&gt;""),Data!E425,IF(AND(Data!$N$37=5,Data!F425&lt;&gt;""),Data!F425,IF(AND(Data!$N$37=6,Data!G425&lt;&gt;""),Data!G425,IF(AND(Data!$N$37=7,Data!H425&lt;&gt;""),Data!H425,IF(AND(Data!$N$37=8,Data!I425&lt;&gt;""),Data!I425,IF(AND(Data!$N$37=9,Data!J425&lt;&gt;""),Data!J425,IF(AND(Data!$N$37=10,Data!K425&lt;&gt;""),Data!K425,""))))))))))</f>
        <v/>
      </c>
      <c r="D426" s="165"/>
    </row>
    <row r="427" spans="2:4" x14ac:dyDescent="0.15">
      <c r="B427" s="162" t="str">
        <f>IF(AND(Data!$N$30=1,Data!B426&lt;&gt;""),Data!B426,IF(AND(Data!$N$30=2,Data!C426&lt;&gt;""),Data!C426,IF(AND(Data!$N$30=3,Data!D426&lt;&gt;""),Data!D426,IF(AND(Data!$N$30=4,Data!E426&lt;&gt;""),Data!E426,IF(AND(Data!$N$30=5,Data!F426&lt;&gt;""),Data!F426,IF(AND(Data!$N$30=6,Data!G426&lt;&gt;""),Data!G426,IF(AND(Data!$N$30=7,Data!H426&lt;&gt;""),Data!H426,IF(AND(Data!$N$30=8,Data!I426&lt;&gt;""),Data!I426,IF(AND(Data!$N$30=9,Data!J426&lt;&gt;""),Data!J426,IF(AND(Data!$N$30=10,Data!K426&lt;&gt;""),Data!K426,""))))))))))</f>
        <v/>
      </c>
      <c r="C427" s="161" t="str">
        <f>IF(AND(Data!$N$37=1,Data!B426&lt;&gt;""),Data!B426,IF(AND(Data!$N$37=2,Data!C426&lt;&gt;""),Data!C426,IF(AND(Data!$N$37=3,Data!D426&lt;&gt;""),Data!D426,IF(AND(Data!$N$37=4,Data!E426&lt;&gt;""),Data!E426,IF(AND(Data!$N$37=5,Data!F426&lt;&gt;""),Data!F426,IF(AND(Data!$N$37=6,Data!G426&lt;&gt;""),Data!G426,IF(AND(Data!$N$37=7,Data!H426&lt;&gt;""),Data!H426,IF(AND(Data!$N$37=8,Data!I426&lt;&gt;""),Data!I426,IF(AND(Data!$N$37=9,Data!J426&lt;&gt;""),Data!J426,IF(AND(Data!$N$37=10,Data!K426&lt;&gt;""),Data!K426,""))))))))))</f>
        <v/>
      </c>
      <c r="D427" s="165"/>
    </row>
    <row r="428" spans="2:4" x14ac:dyDescent="0.15">
      <c r="B428" s="162" t="str">
        <f>IF(AND(Data!$N$30=1,Data!B427&lt;&gt;""),Data!B427,IF(AND(Data!$N$30=2,Data!C427&lt;&gt;""),Data!C427,IF(AND(Data!$N$30=3,Data!D427&lt;&gt;""),Data!D427,IF(AND(Data!$N$30=4,Data!E427&lt;&gt;""),Data!E427,IF(AND(Data!$N$30=5,Data!F427&lt;&gt;""),Data!F427,IF(AND(Data!$N$30=6,Data!G427&lt;&gt;""),Data!G427,IF(AND(Data!$N$30=7,Data!H427&lt;&gt;""),Data!H427,IF(AND(Data!$N$30=8,Data!I427&lt;&gt;""),Data!I427,IF(AND(Data!$N$30=9,Data!J427&lt;&gt;""),Data!J427,IF(AND(Data!$N$30=10,Data!K427&lt;&gt;""),Data!K427,""))))))))))</f>
        <v/>
      </c>
      <c r="C428" s="161" t="str">
        <f>IF(AND(Data!$N$37=1,Data!B427&lt;&gt;""),Data!B427,IF(AND(Data!$N$37=2,Data!C427&lt;&gt;""),Data!C427,IF(AND(Data!$N$37=3,Data!D427&lt;&gt;""),Data!D427,IF(AND(Data!$N$37=4,Data!E427&lt;&gt;""),Data!E427,IF(AND(Data!$N$37=5,Data!F427&lt;&gt;""),Data!F427,IF(AND(Data!$N$37=6,Data!G427&lt;&gt;""),Data!G427,IF(AND(Data!$N$37=7,Data!H427&lt;&gt;""),Data!H427,IF(AND(Data!$N$37=8,Data!I427&lt;&gt;""),Data!I427,IF(AND(Data!$N$37=9,Data!J427&lt;&gt;""),Data!J427,IF(AND(Data!$N$37=10,Data!K427&lt;&gt;""),Data!K427,""))))))))))</f>
        <v/>
      </c>
      <c r="D428" s="165"/>
    </row>
    <row r="429" spans="2:4" x14ac:dyDescent="0.15">
      <c r="B429" s="162" t="str">
        <f>IF(AND(Data!$N$30=1,Data!B428&lt;&gt;""),Data!B428,IF(AND(Data!$N$30=2,Data!C428&lt;&gt;""),Data!C428,IF(AND(Data!$N$30=3,Data!D428&lt;&gt;""),Data!D428,IF(AND(Data!$N$30=4,Data!E428&lt;&gt;""),Data!E428,IF(AND(Data!$N$30=5,Data!F428&lt;&gt;""),Data!F428,IF(AND(Data!$N$30=6,Data!G428&lt;&gt;""),Data!G428,IF(AND(Data!$N$30=7,Data!H428&lt;&gt;""),Data!H428,IF(AND(Data!$N$30=8,Data!I428&lt;&gt;""),Data!I428,IF(AND(Data!$N$30=9,Data!J428&lt;&gt;""),Data!J428,IF(AND(Data!$N$30=10,Data!K428&lt;&gt;""),Data!K428,""))))))))))</f>
        <v/>
      </c>
      <c r="C429" s="161" t="str">
        <f>IF(AND(Data!$N$37=1,Data!B428&lt;&gt;""),Data!B428,IF(AND(Data!$N$37=2,Data!C428&lt;&gt;""),Data!C428,IF(AND(Data!$N$37=3,Data!D428&lt;&gt;""),Data!D428,IF(AND(Data!$N$37=4,Data!E428&lt;&gt;""),Data!E428,IF(AND(Data!$N$37=5,Data!F428&lt;&gt;""),Data!F428,IF(AND(Data!$N$37=6,Data!G428&lt;&gt;""),Data!G428,IF(AND(Data!$N$37=7,Data!H428&lt;&gt;""),Data!H428,IF(AND(Data!$N$37=8,Data!I428&lt;&gt;""),Data!I428,IF(AND(Data!$N$37=9,Data!J428&lt;&gt;""),Data!J428,IF(AND(Data!$N$37=10,Data!K428&lt;&gt;""),Data!K428,""))))))))))</f>
        <v/>
      </c>
      <c r="D429" s="165"/>
    </row>
    <row r="430" spans="2:4" x14ac:dyDescent="0.15">
      <c r="B430" s="162" t="str">
        <f>IF(AND(Data!$N$30=1,Data!B429&lt;&gt;""),Data!B429,IF(AND(Data!$N$30=2,Data!C429&lt;&gt;""),Data!C429,IF(AND(Data!$N$30=3,Data!D429&lt;&gt;""),Data!D429,IF(AND(Data!$N$30=4,Data!E429&lt;&gt;""),Data!E429,IF(AND(Data!$N$30=5,Data!F429&lt;&gt;""),Data!F429,IF(AND(Data!$N$30=6,Data!G429&lt;&gt;""),Data!G429,IF(AND(Data!$N$30=7,Data!H429&lt;&gt;""),Data!H429,IF(AND(Data!$N$30=8,Data!I429&lt;&gt;""),Data!I429,IF(AND(Data!$N$30=9,Data!J429&lt;&gt;""),Data!J429,IF(AND(Data!$N$30=10,Data!K429&lt;&gt;""),Data!K429,""))))))))))</f>
        <v/>
      </c>
      <c r="C430" s="161" t="str">
        <f>IF(AND(Data!$N$37=1,Data!B429&lt;&gt;""),Data!B429,IF(AND(Data!$N$37=2,Data!C429&lt;&gt;""),Data!C429,IF(AND(Data!$N$37=3,Data!D429&lt;&gt;""),Data!D429,IF(AND(Data!$N$37=4,Data!E429&lt;&gt;""),Data!E429,IF(AND(Data!$N$37=5,Data!F429&lt;&gt;""),Data!F429,IF(AND(Data!$N$37=6,Data!G429&lt;&gt;""),Data!G429,IF(AND(Data!$N$37=7,Data!H429&lt;&gt;""),Data!H429,IF(AND(Data!$N$37=8,Data!I429&lt;&gt;""),Data!I429,IF(AND(Data!$N$37=9,Data!J429&lt;&gt;""),Data!J429,IF(AND(Data!$N$37=10,Data!K429&lt;&gt;""),Data!K429,""))))))))))</f>
        <v/>
      </c>
      <c r="D430" s="165"/>
    </row>
    <row r="431" spans="2:4" x14ac:dyDescent="0.15">
      <c r="B431" s="162" t="str">
        <f>IF(AND(Data!$N$30=1,Data!B430&lt;&gt;""),Data!B430,IF(AND(Data!$N$30=2,Data!C430&lt;&gt;""),Data!C430,IF(AND(Data!$N$30=3,Data!D430&lt;&gt;""),Data!D430,IF(AND(Data!$N$30=4,Data!E430&lt;&gt;""),Data!E430,IF(AND(Data!$N$30=5,Data!F430&lt;&gt;""),Data!F430,IF(AND(Data!$N$30=6,Data!G430&lt;&gt;""),Data!G430,IF(AND(Data!$N$30=7,Data!H430&lt;&gt;""),Data!H430,IF(AND(Data!$N$30=8,Data!I430&lt;&gt;""),Data!I430,IF(AND(Data!$N$30=9,Data!J430&lt;&gt;""),Data!J430,IF(AND(Data!$N$30=10,Data!K430&lt;&gt;""),Data!K430,""))))))))))</f>
        <v/>
      </c>
      <c r="C431" s="161" t="str">
        <f>IF(AND(Data!$N$37=1,Data!B430&lt;&gt;""),Data!B430,IF(AND(Data!$N$37=2,Data!C430&lt;&gt;""),Data!C430,IF(AND(Data!$N$37=3,Data!D430&lt;&gt;""),Data!D430,IF(AND(Data!$N$37=4,Data!E430&lt;&gt;""),Data!E430,IF(AND(Data!$N$37=5,Data!F430&lt;&gt;""),Data!F430,IF(AND(Data!$N$37=6,Data!G430&lt;&gt;""),Data!G430,IF(AND(Data!$N$37=7,Data!H430&lt;&gt;""),Data!H430,IF(AND(Data!$N$37=8,Data!I430&lt;&gt;""),Data!I430,IF(AND(Data!$N$37=9,Data!J430&lt;&gt;""),Data!J430,IF(AND(Data!$N$37=10,Data!K430&lt;&gt;""),Data!K430,""))))))))))</f>
        <v/>
      </c>
      <c r="D431" s="165"/>
    </row>
    <row r="432" spans="2:4" x14ac:dyDescent="0.15">
      <c r="B432" s="162" t="str">
        <f>IF(AND(Data!$N$30=1,Data!B431&lt;&gt;""),Data!B431,IF(AND(Data!$N$30=2,Data!C431&lt;&gt;""),Data!C431,IF(AND(Data!$N$30=3,Data!D431&lt;&gt;""),Data!D431,IF(AND(Data!$N$30=4,Data!E431&lt;&gt;""),Data!E431,IF(AND(Data!$N$30=5,Data!F431&lt;&gt;""),Data!F431,IF(AND(Data!$N$30=6,Data!G431&lt;&gt;""),Data!G431,IF(AND(Data!$N$30=7,Data!H431&lt;&gt;""),Data!H431,IF(AND(Data!$N$30=8,Data!I431&lt;&gt;""),Data!I431,IF(AND(Data!$N$30=9,Data!J431&lt;&gt;""),Data!J431,IF(AND(Data!$N$30=10,Data!K431&lt;&gt;""),Data!K431,""))))))))))</f>
        <v/>
      </c>
      <c r="C432" s="161" t="str">
        <f>IF(AND(Data!$N$37=1,Data!B431&lt;&gt;""),Data!B431,IF(AND(Data!$N$37=2,Data!C431&lt;&gt;""),Data!C431,IF(AND(Data!$N$37=3,Data!D431&lt;&gt;""),Data!D431,IF(AND(Data!$N$37=4,Data!E431&lt;&gt;""),Data!E431,IF(AND(Data!$N$37=5,Data!F431&lt;&gt;""),Data!F431,IF(AND(Data!$N$37=6,Data!G431&lt;&gt;""),Data!G431,IF(AND(Data!$N$37=7,Data!H431&lt;&gt;""),Data!H431,IF(AND(Data!$N$37=8,Data!I431&lt;&gt;""),Data!I431,IF(AND(Data!$N$37=9,Data!J431&lt;&gt;""),Data!J431,IF(AND(Data!$N$37=10,Data!K431&lt;&gt;""),Data!K431,""))))))))))</f>
        <v/>
      </c>
      <c r="D432" s="165"/>
    </row>
    <row r="433" spans="2:4" x14ac:dyDescent="0.15">
      <c r="B433" s="162" t="str">
        <f>IF(AND(Data!$N$30=1,Data!B432&lt;&gt;""),Data!B432,IF(AND(Data!$N$30=2,Data!C432&lt;&gt;""),Data!C432,IF(AND(Data!$N$30=3,Data!D432&lt;&gt;""),Data!D432,IF(AND(Data!$N$30=4,Data!E432&lt;&gt;""),Data!E432,IF(AND(Data!$N$30=5,Data!F432&lt;&gt;""),Data!F432,IF(AND(Data!$N$30=6,Data!G432&lt;&gt;""),Data!G432,IF(AND(Data!$N$30=7,Data!H432&lt;&gt;""),Data!H432,IF(AND(Data!$N$30=8,Data!I432&lt;&gt;""),Data!I432,IF(AND(Data!$N$30=9,Data!J432&lt;&gt;""),Data!J432,IF(AND(Data!$N$30=10,Data!K432&lt;&gt;""),Data!K432,""))))))))))</f>
        <v/>
      </c>
      <c r="C433" s="161" t="str">
        <f>IF(AND(Data!$N$37=1,Data!B432&lt;&gt;""),Data!B432,IF(AND(Data!$N$37=2,Data!C432&lt;&gt;""),Data!C432,IF(AND(Data!$N$37=3,Data!D432&lt;&gt;""),Data!D432,IF(AND(Data!$N$37=4,Data!E432&lt;&gt;""),Data!E432,IF(AND(Data!$N$37=5,Data!F432&lt;&gt;""),Data!F432,IF(AND(Data!$N$37=6,Data!G432&lt;&gt;""),Data!G432,IF(AND(Data!$N$37=7,Data!H432&lt;&gt;""),Data!H432,IF(AND(Data!$N$37=8,Data!I432&lt;&gt;""),Data!I432,IF(AND(Data!$N$37=9,Data!J432&lt;&gt;""),Data!J432,IF(AND(Data!$N$37=10,Data!K432&lt;&gt;""),Data!K432,""))))))))))</f>
        <v/>
      </c>
      <c r="D433" s="165"/>
    </row>
    <row r="434" spans="2:4" x14ac:dyDescent="0.15">
      <c r="B434" s="162" t="str">
        <f>IF(AND(Data!$N$30=1,Data!B433&lt;&gt;""),Data!B433,IF(AND(Data!$N$30=2,Data!C433&lt;&gt;""),Data!C433,IF(AND(Data!$N$30=3,Data!D433&lt;&gt;""),Data!D433,IF(AND(Data!$N$30=4,Data!E433&lt;&gt;""),Data!E433,IF(AND(Data!$N$30=5,Data!F433&lt;&gt;""),Data!F433,IF(AND(Data!$N$30=6,Data!G433&lt;&gt;""),Data!G433,IF(AND(Data!$N$30=7,Data!H433&lt;&gt;""),Data!H433,IF(AND(Data!$N$30=8,Data!I433&lt;&gt;""),Data!I433,IF(AND(Data!$N$30=9,Data!J433&lt;&gt;""),Data!J433,IF(AND(Data!$N$30=10,Data!K433&lt;&gt;""),Data!K433,""))))))))))</f>
        <v/>
      </c>
      <c r="C434" s="161" t="str">
        <f>IF(AND(Data!$N$37=1,Data!B433&lt;&gt;""),Data!B433,IF(AND(Data!$N$37=2,Data!C433&lt;&gt;""),Data!C433,IF(AND(Data!$N$37=3,Data!D433&lt;&gt;""),Data!D433,IF(AND(Data!$N$37=4,Data!E433&lt;&gt;""),Data!E433,IF(AND(Data!$N$37=5,Data!F433&lt;&gt;""),Data!F433,IF(AND(Data!$N$37=6,Data!G433&lt;&gt;""),Data!G433,IF(AND(Data!$N$37=7,Data!H433&lt;&gt;""),Data!H433,IF(AND(Data!$N$37=8,Data!I433&lt;&gt;""),Data!I433,IF(AND(Data!$N$37=9,Data!J433&lt;&gt;""),Data!J433,IF(AND(Data!$N$37=10,Data!K433&lt;&gt;""),Data!K433,""))))))))))</f>
        <v/>
      </c>
      <c r="D434" s="165"/>
    </row>
    <row r="435" spans="2:4" x14ac:dyDescent="0.15">
      <c r="B435" s="162" t="str">
        <f>IF(AND(Data!$N$30=1,Data!B434&lt;&gt;""),Data!B434,IF(AND(Data!$N$30=2,Data!C434&lt;&gt;""),Data!C434,IF(AND(Data!$N$30=3,Data!D434&lt;&gt;""),Data!D434,IF(AND(Data!$N$30=4,Data!E434&lt;&gt;""),Data!E434,IF(AND(Data!$N$30=5,Data!F434&lt;&gt;""),Data!F434,IF(AND(Data!$N$30=6,Data!G434&lt;&gt;""),Data!G434,IF(AND(Data!$N$30=7,Data!H434&lt;&gt;""),Data!H434,IF(AND(Data!$N$30=8,Data!I434&lt;&gt;""),Data!I434,IF(AND(Data!$N$30=9,Data!J434&lt;&gt;""),Data!J434,IF(AND(Data!$N$30=10,Data!K434&lt;&gt;""),Data!K434,""))))))))))</f>
        <v/>
      </c>
      <c r="C435" s="161" t="str">
        <f>IF(AND(Data!$N$37=1,Data!B434&lt;&gt;""),Data!B434,IF(AND(Data!$N$37=2,Data!C434&lt;&gt;""),Data!C434,IF(AND(Data!$N$37=3,Data!D434&lt;&gt;""),Data!D434,IF(AND(Data!$N$37=4,Data!E434&lt;&gt;""),Data!E434,IF(AND(Data!$N$37=5,Data!F434&lt;&gt;""),Data!F434,IF(AND(Data!$N$37=6,Data!G434&lt;&gt;""),Data!G434,IF(AND(Data!$N$37=7,Data!H434&lt;&gt;""),Data!H434,IF(AND(Data!$N$37=8,Data!I434&lt;&gt;""),Data!I434,IF(AND(Data!$N$37=9,Data!J434&lt;&gt;""),Data!J434,IF(AND(Data!$N$37=10,Data!K434&lt;&gt;""),Data!K434,""))))))))))</f>
        <v/>
      </c>
      <c r="D435" s="165"/>
    </row>
    <row r="436" spans="2:4" x14ac:dyDescent="0.15">
      <c r="B436" s="162" t="str">
        <f>IF(AND(Data!$N$30=1,Data!B435&lt;&gt;""),Data!B435,IF(AND(Data!$N$30=2,Data!C435&lt;&gt;""),Data!C435,IF(AND(Data!$N$30=3,Data!D435&lt;&gt;""),Data!D435,IF(AND(Data!$N$30=4,Data!E435&lt;&gt;""),Data!E435,IF(AND(Data!$N$30=5,Data!F435&lt;&gt;""),Data!F435,IF(AND(Data!$N$30=6,Data!G435&lt;&gt;""),Data!G435,IF(AND(Data!$N$30=7,Data!H435&lt;&gt;""),Data!H435,IF(AND(Data!$N$30=8,Data!I435&lt;&gt;""),Data!I435,IF(AND(Data!$N$30=9,Data!J435&lt;&gt;""),Data!J435,IF(AND(Data!$N$30=10,Data!K435&lt;&gt;""),Data!K435,""))))))))))</f>
        <v/>
      </c>
      <c r="C436" s="161" t="str">
        <f>IF(AND(Data!$N$37=1,Data!B435&lt;&gt;""),Data!B435,IF(AND(Data!$N$37=2,Data!C435&lt;&gt;""),Data!C435,IF(AND(Data!$N$37=3,Data!D435&lt;&gt;""),Data!D435,IF(AND(Data!$N$37=4,Data!E435&lt;&gt;""),Data!E435,IF(AND(Data!$N$37=5,Data!F435&lt;&gt;""),Data!F435,IF(AND(Data!$N$37=6,Data!G435&lt;&gt;""),Data!G435,IF(AND(Data!$N$37=7,Data!H435&lt;&gt;""),Data!H435,IF(AND(Data!$N$37=8,Data!I435&lt;&gt;""),Data!I435,IF(AND(Data!$N$37=9,Data!J435&lt;&gt;""),Data!J435,IF(AND(Data!$N$37=10,Data!K435&lt;&gt;""),Data!K435,""))))))))))</f>
        <v/>
      </c>
      <c r="D436" s="165"/>
    </row>
    <row r="437" spans="2:4" x14ac:dyDescent="0.15">
      <c r="B437" s="162" t="str">
        <f>IF(AND(Data!$N$30=1,Data!B436&lt;&gt;""),Data!B436,IF(AND(Data!$N$30=2,Data!C436&lt;&gt;""),Data!C436,IF(AND(Data!$N$30=3,Data!D436&lt;&gt;""),Data!D436,IF(AND(Data!$N$30=4,Data!E436&lt;&gt;""),Data!E436,IF(AND(Data!$N$30=5,Data!F436&lt;&gt;""),Data!F436,IF(AND(Data!$N$30=6,Data!G436&lt;&gt;""),Data!G436,IF(AND(Data!$N$30=7,Data!H436&lt;&gt;""),Data!H436,IF(AND(Data!$N$30=8,Data!I436&lt;&gt;""),Data!I436,IF(AND(Data!$N$30=9,Data!J436&lt;&gt;""),Data!J436,IF(AND(Data!$N$30=10,Data!K436&lt;&gt;""),Data!K436,""))))))))))</f>
        <v/>
      </c>
      <c r="C437" s="161" t="str">
        <f>IF(AND(Data!$N$37=1,Data!B436&lt;&gt;""),Data!B436,IF(AND(Data!$N$37=2,Data!C436&lt;&gt;""),Data!C436,IF(AND(Data!$N$37=3,Data!D436&lt;&gt;""),Data!D436,IF(AND(Data!$N$37=4,Data!E436&lt;&gt;""),Data!E436,IF(AND(Data!$N$37=5,Data!F436&lt;&gt;""),Data!F436,IF(AND(Data!$N$37=6,Data!G436&lt;&gt;""),Data!G436,IF(AND(Data!$N$37=7,Data!H436&lt;&gt;""),Data!H436,IF(AND(Data!$N$37=8,Data!I436&lt;&gt;""),Data!I436,IF(AND(Data!$N$37=9,Data!J436&lt;&gt;""),Data!J436,IF(AND(Data!$N$37=10,Data!K436&lt;&gt;""),Data!K436,""))))))))))</f>
        <v/>
      </c>
      <c r="D437" s="165"/>
    </row>
    <row r="438" spans="2:4" x14ac:dyDescent="0.15">
      <c r="B438" s="162" t="str">
        <f>IF(AND(Data!$N$30=1,Data!B437&lt;&gt;""),Data!B437,IF(AND(Data!$N$30=2,Data!C437&lt;&gt;""),Data!C437,IF(AND(Data!$N$30=3,Data!D437&lt;&gt;""),Data!D437,IF(AND(Data!$N$30=4,Data!E437&lt;&gt;""),Data!E437,IF(AND(Data!$N$30=5,Data!F437&lt;&gt;""),Data!F437,IF(AND(Data!$N$30=6,Data!G437&lt;&gt;""),Data!G437,IF(AND(Data!$N$30=7,Data!H437&lt;&gt;""),Data!H437,IF(AND(Data!$N$30=8,Data!I437&lt;&gt;""),Data!I437,IF(AND(Data!$N$30=9,Data!J437&lt;&gt;""),Data!J437,IF(AND(Data!$N$30=10,Data!K437&lt;&gt;""),Data!K437,""))))))))))</f>
        <v/>
      </c>
      <c r="C438" s="161" t="str">
        <f>IF(AND(Data!$N$37=1,Data!B437&lt;&gt;""),Data!B437,IF(AND(Data!$N$37=2,Data!C437&lt;&gt;""),Data!C437,IF(AND(Data!$N$37=3,Data!D437&lt;&gt;""),Data!D437,IF(AND(Data!$N$37=4,Data!E437&lt;&gt;""),Data!E437,IF(AND(Data!$N$37=5,Data!F437&lt;&gt;""),Data!F437,IF(AND(Data!$N$37=6,Data!G437&lt;&gt;""),Data!G437,IF(AND(Data!$N$37=7,Data!H437&lt;&gt;""),Data!H437,IF(AND(Data!$N$37=8,Data!I437&lt;&gt;""),Data!I437,IF(AND(Data!$N$37=9,Data!J437&lt;&gt;""),Data!J437,IF(AND(Data!$N$37=10,Data!K437&lt;&gt;""),Data!K437,""))))))))))</f>
        <v/>
      </c>
      <c r="D438" s="165"/>
    </row>
    <row r="439" spans="2:4" x14ac:dyDescent="0.15">
      <c r="B439" s="162" t="str">
        <f>IF(AND(Data!$N$30=1,Data!B438&lt;&gt;""),Data!B438,IF(AND(Data!$N$30=2,Data!C438&lt;&gt;""),Data!C438,IF(AND(Data!$N$30=3,Data!D438&lt;&gt;""),Data!D438,IF(AND(Data!$N$30=4,Data!E438&lt;&gt;""),Data!E438,IF(AND(Data!$N$30=5,Data!F438&lt;&gt;""),Data!F438,IF(AND(Data!$N$30=6,Data!G438&lt;&gt;""),Data!G438,IF(AND(Data!$N$30=7,Data!H438&lt;&gt;""),Data!H438,IF(AND(Data!$N$30=8,Data!I438&lt;&gt;""),Data!I438,IF(AND(Data!$N$30=9,Data!J438&lt;&gt;""),Data!J438,IF(AND(Data!$N$30=10,Data!K438&lt;&gt;""),Data!K438,""))))))))))</f>
        <v/>
      </c>
      <c r="C439" s="161" t="str">
        <f>IF(AND(Data!$N$37=1,Data!B438&lt;&gt;""),Data!B438,IF(AND(Data!$N$37=2,Data!C438&lt;&gt;""),Data!C438,IF(AND(Data!$N$37=3,Data!D438&lt;&gt;""),Data!D438,IF(AND(Data!$N$37=4,Data!E438&lt;&gt;""),Data!E438,IF(AND(Data!$N$37=5,Data!F438&lt;&gt;""),Data!F438,IF(AND(Data!$N$37=6,Data!G438&lt;&gt;""),Data!G438,IF(AND(Data!$N$37=7,Data!H438&lt;&gt;""),Data!H438,IF(AND(Data!$N$37=8,Data!I438&lt;&gt;""),Data!I438,IF(AND(Data!$N$37=9,Data!J438&lt;&gt;""),Data!J438,IF(AND(Data!$N$37=10,Data!K438&lt;&gt;""),Data!K438,""))))))))))</f>
        <v/>
      </c>
      <c r="D439" s="165"/>
    </row>
    <row r="440" spans="2:4" x14ac:dyDescent="0.15">
      <c r="B440" s="162" t="str">
        <f>IF(AND(Data!$N$30=1,Data!B439&lt;&gt;""),Data!B439,IF(AND(Data!$N$30=2,Data!C439&lt;&gt;""),Data!C439,IF(AND(Data!$N$30=3,Data!D439&lt;&gt;""),Data!D439,IF(AND(Data!$N$30=4,Data!E439&lt;&gt;""),Data!E439,IF(AND(Data!$N$30=5,Data!F439&lt;&gt;""),Data!F439,IF(AND(Data!$N$30=6,Data!G439&lt;&gt;""),Data!G439,IF(AND(Data!$N$30=7,Data!H439&lt;&gt;""),Data!H439,IF(AND(Data!$N$30=8,Data!I439&lt;&gt;""),Data!I439,IF(AND(Data!$N$30=9,Data!J439&lt;&gt;""),Data!J439,IF(AND(Data!$N$30=10,Data!K439&lt;&gt;""),Data!K439,""))))))))))</f>
        <v/>
      </c>
      <c r="C440" s="161" t="str">
        <f>IF(AND(Data!$N$37=1,Data!B439&lt;&gt;""),Data!B439,IF(AND(Data!$N$37=2,Data!C439&lt;&gt;""),Data!C439,IF(AND(Data!$N$37=3,Data!D439&lt;&gt;""),Data!D439,IF(AND(Data!$N$37=4,Data!E439&lt;&gt;""),Data!E439,IF(AND(Data!$N$37=5,Data!F439&lt;&gt;""),Data!F439,IF(AND(Data!$N$37=6,Data!G439&lt;&gt;""),Data!G439,IF(AND(Data!$N$37=7,Data!H439&lt;&gt;""),Data!H439,IF(AND(Data!$N$37=8,Data!I439&lt;&gt;""),Data!I439,IF(AND(Data!$N$37=9,Data!J439&lt;&gt;""),Data!J439,IF(AND(Data!$N$37=10,Data!K439&lt;&gt;""),Data!K439,""))))))))))</f>
        <v/>
      </c>
      <c r="D440" s="165"/>
    </row>
    <row r="441" spans="2:4" x14ac:dyDescent="0.15">
      <c r="B441" s="162" t="str">
        <f>IF(AND(Data!$N$30=1,Data!B440&lt;&gt;""),Data!B440,IF(AND(Data!$N$30=2,Data!C440&lt;&gt;""),Data!C440,IF(AND(Data!$N$30=3,Data!D440&lt;&gt;""),Data!D440,IF(AND(Data!$N$30=4,Data!E440&lt;&gt;""),Data!E440,IF(AND(Data!$N$30=5,Data!F440&lt;&gt;""),Data!F440,IF(AND(Data!$N$30=6,Data!G440&lt;&gt;""),Data!G440,IF(AND(Data!$N$30=7,Data!H440&lt;&gt;""),Data!H440,IF(AND(Data!$N$30=8,Data!I440&lt;&gt;""),Data!I440,IF(AND(Data!$N$30=9,Data!J440&lt;&gt;""),Data!J440,IF(AND(Data!$N$30=10,Data!K440&lt;&gt;""),Data!K440,""))))))))))</f>
        <v/>
      </c>
      <c r="C441" s="161" t="str">
        <f>IF(AND(Data!$N$37=1,Data!B440&lt;&gt;""),Data!B440,IF(AND(Data!$N$37=2,Data!C440&lt;&gt;""),Data!C440,IF(AND(Data!$N$37=3,Data!D440&lt;&gt;""),Data!D440,IF(AND(Data!$N$37=4,Data!E440&lt;&gt;""),Data!E440,IF(AND(Data!$N$37=5,Data!F440&lt;&gt;""),Data!F440,IF(AND(Data!$N$37=6,Data!G440&lt;&gt;""),Data!G440,IF(AND(Data!$N$37=7,Data!H440&lt;&gt;""),Data!H440,IF(AND(Data!$N$37=8,Data!I440&lt;&gt;""),Data!I440,IF(AND(Data!$N$37=9,Data!J440&lt;&gt;""),Data!J440,IF(AND(Data!$N$37=10,Data!K440&lt;&gt;""),Data!K440,""))))))))))</f>
        <v/>
      </c>
      <c r="D441" s="165"/>
    </row>
    <row r="442" spans="2:4" x14ac:dyDescent="0.15">
      <c r="B442" s="162" t="str">
        <f>IF(AND(Data!$N$30=1,Data!B441&lt;&gt;""),Data!B441,IF(AND(Data!$N$30=2,Data!C441&lt;&gt;""),Data!C441,IF(AND(Data!$N$30=3,Data!D441&lt;&gt;""),Data!D441,IF(AND(Data!$N$30=4,Data!E441&lt;&gt;""),Data!E441,IF(AND(Data!$N$30=5,Data!F441&lt;&gt;""),Data!F441,IF(AND(Data!$N$30=6,Data!G441&lt;&gt;""),Data!G441,IF(AND(Data!$N$30=7,Data!H441&lt;&gt;""),Data!H441,IF(AND(Data!$N$30=8,Data!I441&lt;&gt;""),Data!I441,IF(AND(Data!$N$30=9,Data!J441&lt;&gt;""),Data!J441,IF(AND(Data!$N$30=10,Data!K441&lt;&gt;""),Data!K441,""))))))))))</f>
        <v/>
      </c>
      <c r="C442" s="161" t="str">
        <f>IF(AND(Data!$N$37=1,Data!B441&lt;&gt;""),Data!B441,IF(AND(Data!$N$37=2,Data!C441&lt;&gt;""),Data!C441,IF(AND(Data!$N$37=3,Data!D441&lt;&gt;""),Data!D441,IF(AND(Data!$N$37=4,Data!E441&lt;&gt;""),Data!E441,IF(AND(Data!$N$37=5,Data!F441&lt;&gt;""),Data!F441,IF(AND(Data!$N$37=6,Data!G441&lt;&gt;""),Data!G441,IF(AND(Data!$N$37=7,Data!H441&lt;&gt;""),Data!H441,IF(AND(Data!$N$37=8,Data!I441&lt;&gt;""),Data!I441,IF(AND(Data!$N$37=9,Data!J441&lt;&gt;""),Data!J441,IF(AND(Data!$N$37=10,Data!K441&lt;&gt;""),Data!K441,""))))))))))</f>
        <v/>
      </c>
      <c r="D442" s="165"/>
    </row>
    <row r="443" spans="2:4" x14ac:dyDescent="0.15">
      <c r="B443" s="162" t="str">
        <f>IF(AND(Data!$N$30=1,Data!B442&lt;&gt;""),Data!B442,IF(AND(Data!$N$30=2,Data!C442&lt;&gt;""),Data!C442,IF(AND(Data!$N$30=3,Data!D442&lt;&gt;""),Data!D442,IF(AND(Data!$N$30=4,Data!E442&lt;&gt;""),Data!E442,IF(AND(Data!$N$30=5,Data!F442&lt;&gt;""),Data!F442,IF(AND(Data!$N$30=6,Data!G442&lt;&gt;""),Data!G442,IF(AND(Data!$N$30=7,Data!H442&lt;&gt;""),Data!H442,IF(AND(Data!$N$30=8,Data!I442&lt;&gt;""),Data!I442,IF(AND(Data!$N$30=9,Data!J442&lt;&gt;""),Data!J442,IF(AND(Data!$N$30=10,Data!K442&lt;&gt;""),Data!K442,""))))))))))</f>
        <v/>
      </c>
      <c r="C443" s="161" t="str">
        <f>IF(AND(Data!$N$37=1,Data!B442&lt;&gt;""),Data!B442,IF(AND(Data!$N$37=2,Data!C442&lt;&gt;""),Data!C442,IF(AND(Data!$N$37=3,Data!D442&lt;&gt;""),Data!D442,IF(AND(Data!$N$37=4,Data!E442&lt;&gt;""),Data!E442,IF(AND(Data!$N$37=5,Data!F442&lt;&gt;""),Data!F442,IF(AND(Data!$N$37=6,Data!G442&lt;&gt;""),Data!G442,IF(AND(Data!$N$37=7,Data!H442&lt;&gt;""),Data!H442,IF(AND(Data!$N$37=8,Data!I442&lt;&gt;""),Data!I442,IF(AND(Data!$N$37=9,Data!J442&lt;&gt;""),Data!J442,IF(AND(Data!$N$37=10,Data!K442&lt;&gt;""),Data!K442,""))))))))))</f>
        <v/>
      </c>
      <c r="D443" s="165"/>
    </row>
    <row r="444" spans="2:4" x14ac:dyDescent="0.15">
      <c r="B444" s="162" t="str">
        <f>IF(AND(Data!$N$30=1,Data!B443&lt;&gt;""),Data!B443,IF(AND(Data!$N$30=2,Data!C443&lt;&gt;""),Data!C443,IF(AND(Data!$N$30=3,Data!D443&lt;&gt;""),Data!D443,IF(AND(Data!$N$30=4,Data!E443&lt;&gt;""),Data!E443,IF(AND(Data!$N$30=5,Data!F443&lt;&gt;""),Data!F443,IF(AND(Data!$N$30=6,Data!G443&lt;&gt;""),Data!G443,IF(AND(Data!$N$30=7,Data!H443&lt;&gt;""),Data!H443,IF(AND(Data!$N$30=8,Data!I443&lt;&gt;""),Data!I443,IF(AND(Data!$N$30=9,Data!J443&lt;&gt;""),Data!J443,IF(AND(Data!$N$30=10,Data!K443&lt;&gt;""),Data!K443,""))))))))))</f>
        <v/>
      </c>
      <c r="C444" s="161" t="str">
        <f>IF(AND(Data!$N$37=1,Data!B443&lt;&gt;""),Data!B443,IF(AND(Data!$N$37=2,Data!C443&lt;&gt;""),Data!C443,IF(AND(Data!$N$37=3,Data!D443&lt;&gt;""),Data!D443,IF(AND(Data!$N$37=4,Data!E443&lt;&gt;""),Data!E443,IF(AND(Data!$N$37=5,Data!F443&lt;&gt;""),Data!F443,IF(AND(Data!$N$37=6,Data!G443&lt;&gt;""),Data!G443,IF(AND(Data!$N$37=7,Data!H443&lt;&gt;""),Data!H443,IF(AND(Data!$N$37=8,Data!I443&lt;&gt;""),Data!I443,IF(AND(Data!$N$37=9,Data!J443&lt;&gt;""),Data!J443,IF(AND(Data!$N$37=10,Data!K443&lt;&gt;""),Data!K443,""))))))))))</f>
        <v/>
      </c>
      <c r="D444" s="165"/>
    </row>
    <row r="445" spans="2:4" x14ac:dyDescent="0.15">
      <c r="B445" s="162" t="str">
        <f>IF(AND(Data!$N$30=1,Data!B444&lt;&gt;""),Data!B444,IF(AND(Data!$N$30=2,Data!C444&lt;&gt;""),Data!C444,IF(AND(Data!$N$30=3,Data!D444&lt;&gt;""),Data!D444,IF(AND(Data!$N$30=4,Data!E444&lt;&gt;""),Data!E444,IF(AND(Data!$N$30=5,Data!F444&lt;&gt;""),Data!F444,IF(AND(Data!$N$30=6,Data!G444&lt;&gt;""),Data!G444,IF(AND(Data!$N$30=7,Data!H444&lt;&gt;""),Data!H444,IF(AND(Data!$N$30=8,Data!I444&lt;&gt;""),Data!I444,IF(AND(Data!$N$30=9,Data!J444&lt;&gt;""),Data!J444,IF(AND(Data!$N$30=10,Data!K444&lt;&gt;""),Data!K444,""))))))))))</f>
        <v/>
      </c>
      <c r="C445" s="161" t="str">
        <f>IF(AND(Data!$N$37=1,Data!B444&lt;&gt;""),Data!B444,IF(AND(Data!$N$37=2,Data!C444&lt;&gt;""),Data!C444,IF(AND(Data!$N$37=3,Data!D444&lt;&gt;""),Data!D444,IF(AND(Data!$N$37=4,Data!E444&lt;&gt;""),Data!E444,IF(AND(Data!$N$37=5,Data!F444&lt;&gt;""),Data!F444,IF(AND(Data!$N$37=6,Data!G444&lt;&gt;""),Data!G444,IF(AND(Data!$N$37=7,Data!H444&lt;&gt;""),Data!H444,IF(AND(Data!$N$37=8,Data!I444&lt;&gt;""),Data!I444,IF(AND(Data!$N$37=9,Data!J444&lt;&gt;""),Data!J444,IF(AND(Data!$N$37=10,Data!K444&lt;&gt;""),Data!K444,""))))))))))</f>
        <v/>
      </c>
      <c r="D445" s="165"/>
    </row>
    <row r="446" spans="2:4" x14ac:dyDescent="0.15">
      <c r="B446" s="162" t="str">
        <f>IF(AND(Data!$N$30=1,Data!B445&lt;&gt;""),Data!B445,IF(AND(Data!$N$30=2,Data!C445&lt;&gt;""),Data!C445,IF(AND(Data!$N$30=3,Data!D445&lt;&gt;""),Data!D445,IF(AND(Data!$N$30=4,Data!E445&lt;&gt;""),Data!E445,IF(AND(Data!$N$30=5,Data!F445&lt;&gt;""),Data!F445,IF(AND(Data!$N$30=6,Data!G445&lt;&gt;""),Data!G445,IF(AND(Data!$N$30=7,Data!H445&lt;&gt;""),Data!H445,IF(AND(Data!$N$30=8,Data!I445&lt;&gt;""),Data!I445,IF(AND(Data!$N$30=9,Data!J445&lt;&gt;""),Data!J445,IF(AND(Data!$N$30=10,Data!K445&lt;&gt;""),Data!K445,""))))))))))</f>
        <v/>
      </c>
      <c r="C446" s="161" t="str">
        <f>IF(AND(Data!$N$37=1,Data!B445&lt;&gt;""),Data!B445,IF(AND(Data!$N$37=2,Data!C445&lt;&gt;""),Data!C445,IF(AND(Data!$N$37=3,Data!D445&lt;&gt;""),Data!D445,IF(AND(Data!$N$37=4,Data!E445&lt;&gt;""),Data!E445,IF(AND(Data!$N$37=5,Data!F445&lt;&gt;""),Data!F445,IF(AND(Data!$N$37=6,Data!G445&lt;&gt;""),Data!G445,IF(AND(Data!$N$37=7,Data!H445&lt;&gt;""),Data!H445,IF(AND(Data!$N$37=8,Data!I445&lt;&gt;""),Data!I445,IF(AND(Data!$N$37=9,Data!J445&lt;&gt;""),Data!J445,IF(AND(Data!$N$37=10,Data!K445&lt;&gt;""),Data!K445,""))))))))))</f>
        <v/>
      </c>
      <c r="D446" s="165"/>
    </row>
    <row r="447" spans="2:4" x14ac:dyDescent="0.15">
      <c r="B447" s="162" t="str">
        <f>IF(AND(Data!$N$30=1,Data!B446&lt;&gt;""),Data!B446,IF(AND(Data!$N$30=2,Data!C446&lt;&gt;""),Data!C446,IF(AND(Data!$N$30=3,Data!D446&lt;&gt;""),Data!D446,IF(AND(Data!$N$30=4,Data!E446&lt;&gt;""),Data!E446,IF(AND(Data!$N$30=5,Data!F446&lt;&gt;""),Data!F446,IF(AND(Data!$N$30=6,Data!G446&lt;&gt;""),Data!G446,IF(AND(Data!$N$30=7,Data!H446&lt;&gt;""),Data!H446,IF(AND(Data!$N$30=8,Data!I446&lt;&gt;""),Data!I446,IF(AND(Data!$N$30=9,Data!J446&lt;&gt;""),Data!J446,IF(AND(Data!$N$30=10,Data!K446&lt;&gt;""),Data!K446,""))))))))))</f>
        <v/>
      </c>
      <c r="C447" s="161" t="str">
        <f>IF(AND(Data!$N$37=1,Data!B446&lt;&gt;""),Data!B446,IF(AND(Data!$N$37=2,Data!C446&lt;&gt;""),Data!C446,IF(AND(Data!$N$37=3,Data!D446&lt;&gt;""),Data!D446,IF(AND(Data!$N$37=4,Data!E446&lt;&gt;""),Data!E446,IF(AND(Data!$N$37=5,Data!F446&lt;&gt;""),Data!F446,IF(AND(Data!$N$37=6,Data!G446&lt;&gt;""),Data!G446,IF(AND(Data!$N$37=7,Data!H446&lt;&gt;""),Data!H446,IF(AND(Data!$N$37=8,Data!I446&lt;&gt;""),Data!I446,IF(AND(Data!$N$37=9,Data!J446&lt;&gt;""),Data!J446,IF(AND(Data!$N$37=10,Data!K446&lt;&gt;""),Data!K446,""))))))))))</f>
        <v/>
      </c>
      <c r="D447" s="165"/>
    </row>
    <row r="448" spans="2:4" x14ac:dyDescent="0.15">
      <c r="B448" s="162" t="str">
        <f>IF(AND(Data!$N$30=1,Data!B447&lt;&gt;""),Data!B447,IF(AND(Data!$N$30=2,Data!C447&lt;&gt;""),Data!C447,IF(AND(Data!$N$30=3,Data!D447&lt;&gt;""),Data!D447,IF(AND(Data!$N$30=4,Data!E447&lt;&gt;""),Data!E447,IF(AND(Data!$N$30=5,Data!F447&lt;&gt;""),Data!F447,IF(AND(Data!$N$30=6,Data!G447&lt;&gt;""),Data!G447,IF(AND(Data!$N$30=7,Data!H447&lt;&gt;""),Data!H447,IF(AND(Data!$N$30=8,Data!I447&lt;&gt;""),Data!I447,IF(AND(Data!$N$30=9,Data!J447&lt;&gt;""),Data!J447,IF(AND(Data!$N$30=10,Data!K447&lt;&gt;""),Data!K447,""))))))))))</f>
        <v/>
      </c>
      <c r="C448" s="161" t="str">
        <f>IF(AND(Data!$N$37=1,Data!B447&lt;&gt;""),Data!B447,IF(AND(Data!$N$37=2,Data!C447&lt;&gt;""),Data!C447,IF(AND(Data!$N$37=3,Data!D447&lt;&gt;""),Data!D447,IF(AND(Data!$N$37=4,Data!E447&lt;&gt;""),Data!E447,IF(AND(Data!$N$37=5,Data!F447&lt;&gt;""),Data!F447,IF(AND(Data!$N$37=6,Data!G447&lt;&gt;""),Data!G447,IF(AND(Data!$N$37=7,Data!H447&lt;&gt;""),Data!H447,IF(AND(Data!$N$37=8,Data!I447&lt;&gt;""),Data!I447,IF(AND(Data!$N$37=9,Data!J447&lt;&gt;""),Data!J447,IF(AND(Data!$N$37=10,Data!K447&lt;&gt;""),Data!K447,""))))))))))</f>
        <v/>
      </c>
      <c r="D448" s="165"/>
    </row>
    <row r="449" spans="2:4" x14ac:dyDescent="0.15">
      <c r="B449" s="162" t="str">
        <f>IF(AND(Data!$N$30=1,Data!B448&lt;&gt;""),Data!B448,IF(AND(Data!$N$30=2,Data!C448&lt;&gt;""),Data!C448,IF(AND(Data!$N$30=3,Data!D448&lt;&gt;""),Data!D448,IF(AND(Data!$N$30=4,Data!E448&lt;&gt;""),Data!E448,IF(AND(Data!$N$30=5,Data!F448&lt;&gt;""),Data!F448,IF(AND(Data!$N$30=6,Data!G448&lt;&gt;""),Data!G448,IF(AND(Data!$N$30=7,Data!H448&lt;&gt;""),Data!H448,IF(AND(Data!$N$30=8,Data!I448&lt;&gt;""),Data!I448,IF(AND(Data!$N$30=9,Data!J448&lt;&gt;""),Data!J448,IF(AND(Data!$N$30=10,Data!K448&lt;&gt;""),Data!K448,""))))))))))</f>
        <v/>
      </c>
      <c r="C449" s="161" t="str">
        <f>IF(AND(Data!$N$37=1,Data!B448&lt;&gt;""),Data!B448,IF(AND(Data!$N$37=2,Data!C448&lt;&gt;""),Data!C448,IF(AND(Data!$N$37=3,Data!D448&lt;&gt;""),Data!D448,IF(AND(Data!$N$37=4,Data!E448&lt;&gt;""),Data!E448,IF(AND(Data!$N$37=5,Data!F448&lt;&gt;""),Data!F448,IF(AND(Data!$N$37=6,Data!G448&lt;&gt;""),Data!G448,IF(AND(Data!$N$37=7,Data!H448&lt;&gt;""),Data!H448,IF(AND(Data!$N$37=8,Data!I448&lt;&gt;""),Data!I448,IF(AND(Data!$N$37=9,Data!J448&lt;&gt;""),Data!J448,IF(AND(Data!$N$37=10,Data!K448&lt;&gt;""),Data!K448,""))))))))))</f>
        <v/>
      </c>
      <c r="D449" s="165"/>
    </row>
    <row r="450" spans="2:4" x14ac:dyDescent="0.15">
      <c r="B450" s="162" t="str">
        <f>IF(AND(Data!$N$30=1,Data!B449&lt;&gt;""),Data!B449,IF(AND(Data!$N$30=2,Data!C449&lt;&gt;""),Data!C449,IF(AND(Data!$N$30=3,Data!D449&lt;&gt;""),Data!D449,IF(AND(Data!$N$30=4,Data!E449&lt;&gt;""),Data!E449,IF(AND(Data!$N$30=5,Data!F449&lt;&gt;""),Data!F449,IF(AND(Data!$N$30=6,Data!G449&lt;&gt;""),Data!G449,IF(AND(Data!$N$30=7,Data!H449&lt;&gt;""),Data!H449,IF(AND(Data!$N$30=8,Data!I449&lt;&gt;""),Data!I449,IF(AND(Data!$N$30=9,Data!J449&lt;&gt;""),Data!J449,IF(AND(Data!$N$30=10,Data!K449&lt;&gt;""),Data!K449,""))))))))))</f>
        <v/>
      </c>
      <c r="C450" s="161" t="str">
        <f>IF(AND(Data!$N$37=1,Data!B449&lt;&gt;""),Data!B449,IF(AND(Data!$N$37=2,Data!C449&lt;&gt;""),Data!C449,IF(AND(Data!$N$37=3,Data!D449&lt;&gt;""),Data!D449,IF(AND(Data!$N$37=4,Data!E449&lt;&gt;""),Data!E449,IF(AND(Data!$N$37=5,Data!F449&lt;&gt;""),Data!F449,IF(AND(Data!$N$37=6,Data!G449&lt;&gt;""),Data!G449,IF(AND(Data!$N$37=7,Data!H449&lt;&gt;""),Data!H449,IF(AND(Data!$N$37=8,Data!I449&lt;&gt;""),Data!I449,IF(AND(Data!$N$37=9,Data!J449&lt;&gt;""),Data!J449,IF(AND(Data!$N$37=10,Data!K449&lt;&gt;""),Data!K449,""))))))))))</f>
        <v/>
      </c>
      <c r="D450" s="165"/>
    </row>
    <row r="451" spans="2:4" x14ac:dyDescent="0.15">
      <c r="B451" s="162" t="str">
        <f>IF(AND(Data!$N$30=1,Data!B450&lt;&gt;""),Data!B450,IF(AND(Data!$N$30=2,Data!C450&lt;&gt;""),Data!C450,IF(AND(Data!$N$30=3,Data!D450&lt;&gt;""),Data!D450,IF(AND(Data!$N$30=4,Data!E450&lt;&gt;""),Data!E450,IF(AND(Data!$N$30=5,Data!F450&lt;&gt;""),Data!F450,IF(AND(Data!$N$30=6,Data!G450&lt;&gt;""),Data!G450,IF(AND(Data!$N$30=7,Data!H450&lt;&gt;""),Data!H450,IF(AND(Data!$N$30=8,Data!I450&lt;&gt;""),Data!I450,IF(AND(Data!$N$30=9,Data!J450&lt;&gt;""),Data!J450,IF(AND(Data!$N$30=10,Data!K450&lt;&gt;""),Data!K450,""))))))))))</f>
        <v/>
      </c>
      <c r="C451" s="161" t="str">
        <f>IF(AND(Data!$N$37=1,Data!B450&lt;&gt;""),Data!B450,IF(AND(Data!$N$37=2,Data!C450&lt;&gt;""),Data!C450,IF(AND(Data!$N$37=3,Data!D450&lt;&gt;""),Data!D450,IF(AND(Data!$N$37=4,Data!E450&lt;&gt;""),Data!E450,IF(AND(Data!$N$37=5,Data!F450&lt;&gt;""),Data!F450,IF(AND(Data!$N$37=6,Data!G450&lt;&gt;""),Data!G450,IF(AND(Data!$N$37=7,Data!H450&lt;&gt;""),Data!H450,IF(AND(Data!$N$37=8,Data!I450&lt;&gt;""),Data!I450,IF(AND(Data!$N$37=9,Data!J450&lt;&gt;""),Data!J450,IF(AND(Data!$N$37=10,Data!K450&lt;&gt;""),Data!K450,""))))))))))</f>
        <v/>
      </c>
      <c r="D451" s="165"/>
    </row>
    <row r="452" spans="2:4" x14ac:dyDescent="0.15">
      <c r="B452" s="162" t="str">
        <f>IF(AND(Data!$N$30=1,Data!B451&lt;&gt;""),Data!B451,IF(AND(Data!$N$30=2,Data!C451&lt;&gt;""),Data!C451,IF(AND(Data!$N$30=3,Data!D451&lt;&gt;""),Data!D451,IF(AND(Data!$N$30=4,Data!E451&lt;&gt;""),Data!E451,IF(AND(Data!$N$30=5,Data!F451&lt;&gt;""),Data!F451,IF(AND(Data!$N$30=6,Data!G451&lt;&gt;""),Data!G451,IF(AND(Data!$N$30=7,Data!H451&lt;&gt;""),Data!H451,IF(AND(Data!$N$30=8,Data!I451&lt;&gt;""),Data!I451,IF(AND(Data!$N$30=9,Data!J451&lt;&gt;""),Data!J451,IF(AND(Data!$N$30=10,Data!K451&lt;&gt;""),Data!K451,""))))))))))</f>
        <v/>
      </c>
      <c r="C452" s="161" t="str">
        <f>IF(AND(Data!$N$37=1,Data!B451&lt;&gt;""),Data!B451,IF(AND(Data!$N$37=2,Data!C451&lt;&gt;""),Data!C451,IF(AND(Data!$N$37=3,Data!D451&lt;&gt;""),Data!D451,IF(AND(Data!$N$37=4,Data!E451&lt;&gt;""),Data!E451,IF(AND(Data!$N$37=5,Data!F451&lt;&gt;""),Data!F451,IF(AND(Data!$N$37=6,Data!G451&lt;&gt;""),Data!G451,IF(AND(Data!$N$37=7,Data!H451&lt;&gt;""),Data!H451,IF(AND(Data!$N$37=8,Data!I451&lt;&gt;""),Data!I451,IF(AND(Data!$N$37=9,Data!J451&lt;&gt;""),Data!J451,IF(AND(Data!$N$37=10,Data!K451&lt;&gt;""),Data!K451,""))))))))))</f>
        <v/>
      </c>
      <c r="D452" s="165"/>
    </row>
    <row r="453" spans="2:4" x14ac:dyDescent="0.15">
      <c r="B453" s="162" t="str">
        <f>IF(AND(Data!$N$30=1,Data!B452&lt;&gt;""),Data!B452,IF(AND(Data!$N$30=2,Data!C452&lt;&gt;""),Data!C452,IF(AND(Data!$N$30=3,Data!D452&lt;&gt;""),Data!D452,IF(AND(Data!$N$30=4,Data!E452&lt;&gt;""),Data!E452,IF(AND(Data!$N$30=5,Data!F452&lt;&gt;""),Data!F452,IF(AND(Data!$N$30=6,Data!G452&lt;&gt;""),Data!G452,IF(AND(Data!$N$30=7,Data!H452&lt;&gt;""),Data!H452,IF(AND(Data!$N$30=8,Data!I452&lt;&gt;""),Data!I452,IF(AND(Data!$N$30=9,Data!J452&lt;&gt;""),Data!J452,IF(AND(Data!$N$30=10,Data!K452&lt;&gt;""),Data!K452,""))))))))))</f>
        <v/>
      </c>
      <c r="C453" s="161" t="str">
        <f>IF(AND(Data!$N$37=1,Data!B452&lt;&gt;""),Data!B452,IF(AND(Data!$N$37=2,Data!C452&lt;&gt;""),Data!C452,IF(AND(Data!$N$37=3,Data!D452&lt;&gt;""),Data!D452,IF(AND(Data!$N$37=4,Data!E452&lt;&gt;""),Data!E452,IF(AND(Data!$N$37=5,Data!F452&lt;&gt;""),Data!F452,IF(AND(Data!$N$37=6,Data!G452&lt;&gt;""),Data!G452,IF(AND(Data!$N$37=7,Data!H452&lt;&gt;""),Data!H452,IF(AND(Data!$N$37=8,Data!I452&lt;&gt;""),Data!I452,IF(AND(Data!$N$37=9,Data!J452&lt;&gt;""),Data!J452,IF(AND(Data!$N$37=10,Data!K452&lt;&gt;""),Data!K452,""))))))))))</f>
        <v/>
      </c>
      <c r="D453" s="165"/>
    </row>
    <row r="454" spans="2:4" x14ac:dyDescent="0.15">
      <c r="B454" s="162" t="str">
        <f>IF(AND(Data!$N$30=1,Data!B453&lt;&gt;""),Data!B453,IF(AND(Data!$N$30=2,Data!C453&lt;&gt;""),Data!C453,IF(AND(Data!$N$30=3,Data!D453&lt;&gt;""),Data!D453,IF(AND(Data!$N$30=4,Data!E453&lt;&gt;""),Data!E453,IF(AND(Data!$N$30=5,Data!F453&lt;&gt;""),Data!F453,IF(AND(Data!$N$30=6,Data!G453&lt;&gt;""),Data!G453,IF(AND(Data!$N$30=7,Data!H453&lt;&gt;""),Data!H453,IF(AND(Data!$N$30=8,Data!I453&lt;&gt;""),Data!I453,IF(AND(Data!$N$30=9,Data!J453&lt;&gt;""),Data!J453,IF(AND(Data!$N$30=10,Data!K453&lt;&gt;""),Data!K453,""))))))))))</f>
        <v/>
      </c>
      <c r="C454" s="161" t="str">
        <f>IF(AND(Data!$N$37=1,Data!B453&lt;&gt;""),Data!B453,IF(AND(Data!$N$37=2,Data!C453&lt;&gt;""),Data!C453,IF(AND(Data!$N$37=3,Data!D453&lt;&gt;""),Data!D453,IF(AND(Data!$N$37=4,Data!E453&lt;&gt;""),Data!E453,IF(AND(Data!$N$37=5,Data!F453&lt;&gt;""),Data!F453,IF(AND(Data!$N$37=6,Data!G453&lt;&gt;""),Data!G453,IF(AND(Data!$N$37=7,Data!H453&lt;&gt;""),Data!H453,IF(AND(Data!$N$37=8,Data!I453&lt;&gt;""),Data!I453,IF(AND(Data!$N$37=9,Data!J453&lt;&gt;""),Data!J453,IF(AND(Data!$N$37=10,Data!K453&lt;&gt;""),Data!K453,""))))))))))</f>
        <v/>
      </c>
      <c r="D454" s="165"/>
    </row>
    <row r="455" spans="2:4" x14ac:dyDescent="0.15">
      <c r="B455" s="162" t="str">
        <f>IF(AND(Data!$N$30=1,Data!B454&lt;&gt;""),Data!B454,IF(AND(Data!$N$30=2,Data!C454&lt;&gt;""),Data!C454,IF(AND(Data!$N$30=3,Data!D454&lt;&gt;""),Data!D454,IF(AND(Data!$N$30=4,Data!E454&lt;&gt;""),Data!E454,IF(AND(Data!$N$30=5,Data!F454&lt;&gt;""),Data!F454,IF(AND(Data!$N$30=6,Data!G454&lt;&gt;""),Data!G454,IF(AND(Data!$N$30=7,Data!H454&lt;&gt;""),Data!H454,IF(AND(Data!$N$30=8,Data!I454&lt;&gt;""),Data!I454,IF(AND(Data!$N$30=9,Data!J454&lt;&gt;""),Data!J454,IF(AND(Data!$N$30=10,Data!K454&lt;&gt;""),Data!K454,""))))))))))</f>
        <v/>
      </c>
      <c r="C455" s="161" t="str">
        <f>IF(AND(Data!$N$37=1,Data!B454&lt;&gt;""),Data!B454,IF(AND(Data!$N$37=2,Data!C454&lt;&gt;""),Data!C454,IF(AND(Data!$N$37=3,Data!D454&lt;&gt;""),Data!D454,IF(AND(Data!$N$37=4,Data!E454&lt;&gt;""),Data!E454,IF(AND(Data!$N$37=5,Data!F454&lt;&gt;""),Data!F454,IF(AND(Data!$N$37=6,Data!G454&lt;&gt;""),Data!G454,IF(AND(Data!$N$37=7,Data!H454&lt;&gt;""),Data!H454,IF(AND(Data!$N$37=8,Data!I454&lt;&gt;""),Data!I454,IF(AND(Data!$N$37=9,Data!J454&lt;&gt;""),Data!J454,IF(AND(Data!$N$37=10,Data!K454&lt;&gt;""),Data!K454,""))))))))))</f>
        <v/>
      </c>
      <c r="D455" s="165"/>
    </row>
    <row r="456" spans="2:4" x14ac:dyDescent="0.15">
      <c r="B456" s="162" t="str">
        <f>IF(AND(Data!$N$30=1,Data!B455&lt;&gt;""),Data!B455,IF(AND(Data!$N$30=2,Data!C455&lt;&gt;""),Data!C455,IF(AND(Data!$N$30=3,Data!D455&lt;&gt;""),Data!D455,IF(AND(Data!$N$30=4,Data!E455&lt;&gt;""),Data!E455,IF(AND(Data!$N$30=5,Data!F455&lt;&gt;""),Data!F455,IF(AND(Data!$N$30=6,Data!G455&lt;&gt;""),Data!G455,IF(AND(Data!$N$30=7,Data!H455&lt;&gt;""),Data!H455,IF(AND(Data!$N$30=8,Data!I455&lt;&gt;""),Data!I455,IF(AND(Data!$N$30=9,Data!J455&lt;&gt;""),Data!J455,IF(AND(Data!$N$30=10,Data!K455&lt;&gt;""),Data!K455,""))))))))))</f>
        <v/>
      </c>
      <c r="C456" s="161" t="str">
        <f>IF(AND(Data!$N$37=1,Data!B455&lt;&gt;""),Data!B455,IF(AND(Data!$N$37=2,Data!C455&lt;&gt;""),Data!C455,IF(AND(Data!$N$37=3,Data!D455&lt;&gt;""),Data!D455,IF(AND(Data!$N$37=4,Data!E455&lt;&gt;""),Data!E455,IF(AND(Data!$N$37=5,Data!F455&lt;&gt;""),Data!F455,IF(AND(Data!$N$37=6,Data!G455&lt;&gt;""),Data!G455,IF(AND(Data!$N$37=7,Data!H455&lt;&gt;""),Data!H455,IF(AND(Data!$N$37=8,Data!I455&lt;&gt;""),Data!I455,IF(AND(Data!$N$37=9,Data!J455&lt;&gt;""),Data!J455,IF(AND(Data!$N$37=10,Data!K455&lt;&gt;""),Data!K455,""))))))))))</f>
        <v/>
      </c>
      <c r="D456" s="165"/>
    </row>
    <row r="457" spans="2:4" x14ac:dyDescent="0.15">
      <c r="B457" s="162" t="str">
        <f>IF(AND(Data!$N$30=1,Data!B456&lt;&gt;""),Data!B456,IF(AND(Data!$N$30=2,Data!C456&lt;&gt;""),Data!C456,IF(AND(Data!$N$30=3,Data!D456&lt;&gt;""),Data!D456,IF(AND(Data!$N$30=4,Data!E456&lt;&gt;""),Data!E456,IF(AND(Data!$N$30=5,Data!F456&lt;&gt;""),Data!F456,IF(AND(Data!$N$30=6,Data!G456&lt;&gt;""),Data!G456,IF(AND(Data!$N$30=7,Data!H456&lt;&gt;""),Data!H456,IF(AND(Data!$N$30=8,Data!I456&lt;&gt;""),Data!I456,IF(AND(Data!$N$30=9,Data!J456&lt;&gt;""),Data!J456,IF(AND(Data!$N$30=10,Data!K456&lt;&gt;""),Data!K456,""))))))))))</f>
        <v/>
      </c>
      <c r="C457" s="161" t="str">
        <f>IF(AND(Data!$N$37=1,Data!B456&lt;&gt;""),Data!B456,IF(AND(Data!$N$37=2,Data!C456&lt;&gt;""),Data!C456,IF(AND(Data!$N$37=3,Data!D456&lt;&gt;""),Data!D456,IF(AND(Data!$N$37=4,Data!E456&lt;&gt;""),Data!E456,IF(AND(Data!$N$37=5,Data!F456&lt;&gt;""),Data!F456,IF(AND(Data!$N$37=6,Data!G456&lt;&gt;""),Data!G456,IF(AND(Data!$N$37=7,Data!H456&lt;&gt;""),Data!H456,IF(AND(Data!$N$37=8,Data!I456&lt;&gt;""),Data!I456,IF(AND(Data!$N$37=9,Data!J456&lt;&gt;""),Data!J456,IF(AND(Data!$N$37=10,Data!K456&lt;&gt;""),Data!K456,""))))))))))</f>
        <v/>
      </c>
      <c r="D457" s="165"/>
    </row>
    <row r="458" spans="2:4" x14ac:dyDescent="0.15">
      <c r="B458" s="162" t="str">
        <f>IF(AND(Data!$N$30=1,Data!B457&lt;&gt;""),Data!B457,IF(AND(Data!$N$30=2,Data!C457&lt;&gt;""),Data!C457,IF(AND(Data!$N$30=3,Data!D457&lt;&gt;""),Data!D457,IF(AND(Data!$N$30=4,Data!E457&lt;&gt;""),Data!E457,IF(AND(Data!$N$30=5,Data!F457&lt;&gt;""),Data!F457,IF(AND(Data!$N$30=6,Data!G457&lt;&gt;""),Data!G457,IF(AND(Data!$N$30=7,Data!H457&lt;&gt;""),Data!H457,IF(AND(Data!$N$30=8,Data!I457&lt;&gt;""),Data!I457,IF(AND(Data!$N$30=9,Data!J457&lt;&gt;""),Data!J457,IF(AND(Data!$N$30=10,Data!K457&lt;&gt;""),Data!K457,""))))))))))</f>
        <v/>
      </c>
      <c r="C458" s="161" t="str">
        <f>IF(AND(Data!$N$37=1,Data!B457&lt;&gt;""),Data!B457,IF(AND(Data!$N$37=2,Data!C457&lt;&gt;""),Data!C457,IF(AND(Data!$N$37=3,Data!D457&lt;&gt;""),Data!D457,IF(AND(Data!$N$37=4,Data!E457&lt;&gt;""),Data!E457,IF(AND(Data!$N$37=5,Data!F457&lt;&gt;""),Data!F457,IF(AND(Data!$N$37=6,Data!G457&lt;&gt;""),Data!G457,IF(AND(Data!$N$37=7,Data!H457&lt;&gt;""),Data!H457,IF(AND(Data!$N$37=8,Data!I457&lt;&gt;""),Data!I457,IF(AND(Data!$N$37=9,Data!J457&lt;&gt;""),Data!J457,IF(AND(Data!$N$37=10,Data!K457&lt;&gt;""),Data!K457,""))))))))))</f>
        <v/>
      </c>
      <c r="D458" s="165"/>
    </row>
    <row r="459" spans="2:4" x14ac:dyDescent="0.15">
      <c r="B459" s="162" t="str">
        <f>IF(AND(Data!$N$30=1,Data!B458&lt;&gt;""),Data!B458,IF(AND(Data!$N$30=2,Data!C458&lt;&gt;""),Data!C458,IF(AND(Data!$N$30=3,Data!D458&lt;&gt;""),Data!D458,IF(AND(Data!$N$30=4,Data!E458&lt;&gt;""),Data!E458,IF(AND(Data!$N$30=5,Data!F458&lt;&gt;""),Data!F458,IF(AND(Data!$N$30=6,Data!G458&lt;&gt;""),Data!G458,IF(AND(Data!$N$30=7,Data!H458&lt;&gt;""),Data!H458,IF(AND(Data!$N$30=8,Data!I458&lt;&gt;""),Data!I458,IF(AND(Data!$N$30=9,Data!J458&lt;&gt;""),Data!J458,IF(AND(Data!$N$30=10,Data!K458&lt;&gt;""),Data!K458,""))))))))))</f>
        <v/>
      </c>
      <c r="C459" s="161" t="str">
        <f>IF(AND(Data!$N$37=1,Data!B458&lt;&gt;""),Data!B458,IF(AND(Data!$N$37=2,Data!C458&lt;&gt;""),Data!C458,IF(AND(Data!$N$37=3,Data!D458&lt;&gt;""),Data!D458,IF(AND(Data!$N$37=4,Data!E458&lt;&gt;""),Data!E458,IF(AND(Data!$N$37=5,Data!F458&lt;&gt;""),Data!F458,IF(AND(Data!$N$37=6,Data!G458&lt;&gt;""),Data!G458,IF(AND(Data!$N$37=7,Data!H458&lt;&gt;""),Data!H458,IF(AND(Data!$N$37=8,Data!I458&lt;&gt;""),Data!I458,IF(AND(Data!$N$37=9,Data!J458&lt;&gt;""),Data!J458,IF(AND(Data!$N$37=10,Data!K458&lt;&gt;""),Data!K458,""))))))))))</f>
        <v/>
      </c>
      <c r="D459" s="165"/>
    </row>
    <row r="460" spans="2:4" x14ac:dyDescent="0.15">
      <c r="B460" s="162" t="str">
        <f>IF(AND(Data!$N$30=1,Data!B459&lt;&gt;""),Data!B459,IF(AND(Data!$N$30=2,Data!C459&lt;&gt;""),Data!C459,IF(AND(Data!$N$30=3,Data!D459&lt;&gt;""),Data!D459,IF(AND(Data!$N$30=4,Data!E459&lt;&gt;""),Data!E459,IF(AND(Data!$N$30=5,Data!F459&lt;&gt;""),Data!F459,IF(AND(Data!$N$30=6,Data!G459&lt;&gt;""),Data!G459,IF(AND(Data!$N$30=7,Data!H459&lt;&gt;""),Data!H459,IF(AND(Data!$N$30=8,Data!I459&lt;&gt;""),Data!I459,IF(AND(Data!$N$30=9,Data!J459&lt;&gt;""),Data!J459,IF(AND(Data!$N$30=10,Data!K459&lt;&gt;""),Data!K459,""))))))))))</f>
        <v/>
      </c>
      <c r="C460" s="161" t="str">
        <f>IF(AND(Data!$N$37=1,Data!B459&lt;&gt;""),Data!B459,IF(AND(Data!$N$37=2,Data!C459&lt;&gt;""),Data!C459,IF(AND(Data!$N$37=3,Data!D459&lt;&gt;""),Data!D459,IF(AND(Data!$N$37=4,Data!E459&lt;&gt;""),Data!E459,IF(AND(Data!$N$37=5,Data!F459&lt;&gt;""),Data!F459,IF(AND(Data!$N$37=6,Data!G459&lt;&gt;""),Data!G459,IF(AND(Data!$N$37=7,Data!H459&lt;&gt;""),Data!H459,IF(AND(Data!$N$37=8,Data!I459&lt;&gt;""),Data!I459,IF(AND(Data!$N$37=9,Data!J459&lt;&gt;""),Data!J459,IF(AND(Data!$N$37=10,Data!K459&lt;&gt;""),Data!K459,""))))))))))</f>
        <v/>
      </c>
      <c r="D460" s="165"/>
    </row>
    <row r="461" spans="2:4" x14ac:dyDescent="0.15">
      <c r="B461" s="162" t="str">
        <f>IF(AND(Data!$N$30=1,Data!B460&lt;&gt;""),Data!B460,IF(AND(Data!$N$30=2,Data!C460&lt;&gt;""),Data!C460,IF(AND(Data!$N$30=3,Data!D460&lt;&gt;""),Data!D460,IF(AND(Data!$N$30=4,Data!E460&lt;&gt;""),Data!E460,IF(AND(Data!$N$30=5,Data!F460&lt;&gt;""),Data!F460,IF(AND(Data!$N$30=6,Data!G460&lt;&gt;""),Data!G460,IF(AND(Data!$N$30=7,Data!H460&lt;&gt;""),Data!H460,IF(AND(Data!$N$30=8,Data!I460&lt;&gt;""),Data!I460,IF(AND(Data!$N$30=9,Data!J460&lt;&gt;""),Data!J460,IF(AND(Data!$N$30=10,Data!K460&lt;&gt;""),Data!K460,""))))))))))</f>
        <v/>
      </c>
      <c r="C461" s="161" t="str">
        <f>IF(AND(Data!$N$37=1,Data!B460&lt;&gt;""),Data!B460,IF(AND(Data!$N$37=2,Data!C460&lt;&gt;""),Data!C460,IF(AND(Data!$N$37=3,Data!D460&lt;&gt;""),Data!D460,IF(AND(Data!$N$37=4,Data!E460&lt;&gt;""),Data!E460,IF(AND(Data!$N$37=5,Data!F460&lt;&gt;""),Data!F460,IF(AND(Data!$N$37=6,Data!G460&lt;&gt;""),Data!G460,IF(AND(Data!$N$37=7,Data!H460&lt;&gt;""),Data!H460,IF(AND(Data!$N$37=8,Data!I460&lt;&gt;""),Data!I460,IF(AND(Data!$N$37=9,Data!J460&lt;&gt;""),Data!J460,IF(AND(Data!$N$37=10,Data!K460&lt;&gt;""),Data!K460,""))))))))))</f>
        <v/>
      </c>
      <c r="D461" s="165"/>
    </row>
    <row r="462" spans="2:4" x14ac:dyDescent="0.15">
      <c r="B462" s="162" t="str">
        <f>IF(AND(Data!$N$30=1,Data!B461&lt;&gt;""),Data!B461,IF(AND(Data!$N$30=2,Data!C461&lt;&gt;""),Data!C461,IF(AND(Data!$N$30=3,Data!D461&lt;&gt;""),Data!D461,IF(AND(Data!$N$30=4,Data!E461&lt;&gt;""),Data!E461,IF(AND(Data!$N$30=5,Data!F461&lt;&gt;""),Data!F461,IF(AND(Data!$N$30=6,Data!G461&lt;&gt;""),Data!G461,IF(AND(Data!$N$30=7,Data!H461&lt;&gt;""),Data!H461,IF(AND(Data!$N$30=8,Data!I461&lt;&gt;""),Data!I461,IF(AND(Data!$N$30=9,Data!J461&lt;&gt;""),Data!J461,IF(AND(Data!$N$30=10,Data!K461&lt;&gt;""),Data!K461,""))))))))))</f>
        <v/>
      </c>
      <c r="C462" s="161" t="str">
        <f>IF(AND(Data!$N$37=1,Data!B461&lt;&gt;""),Data!B461,IF(AND(Data!$N$37=2,Data!C461&lt;&gt;""),Data!C461,IF(AND(Data!$N$37=3,Data!D461&lt;&gt;""),Data!D461,IF(AND(Data!$N$37=4,Data!E461&lt;&gt;""),Data!E461,IF(AND(Data!$N$37=5,Data!F461&lt;&gt;""),Data!F461,IF(AND(Data!$N$37=6,Data!G461&lt;&gt;""),Data!G461,IF(AND(Data!$N$37=7,Data!H461&lt;&gt;""),Data!H461,IF(AND(Data!$N$37=8,Data!I461&lt;&gt;""),Data!I461,IF(AND(Data!$N$37=9,Data!J461&lt;&gt;""),Data!J461,IF(AND(Data!$N$37=10,Data!K461&lt;&gt;""),Data!K461,""))))))))))</f>
        <v/>
      </c>
      <c r="D462" s="165"/>
    </row>
    <row r="463" spans="2:4" x14ac:dyDescent="0.15">
      <c r="B463" s="162" t="str">
        <f>IF(AND(Data!$N$30=1,Data!B462&lt;&gt;""),Data!B462,IF(AND(Data!$N$30=2,Data!C462&lt;&gt;""),Data!C462,IF(AND(Data!$N$30=3,Data!D462&lt;&gt;""),Data!D462,IF(AND(Data!$N$30=4,Data!E462&lt;&gt;""),Data!E462,IF(AND(Data!$N$30=5,Data!F462&lt;&gt;""),Data!F462,IF(AND(Data!$N$30=6,Data!G462&lt;&gt;""),Data!G462,IF(AND(Data!$N$30=7,Data!H462&lt;&gt;""),Data!H462,IF(AND(Data!$N$30=8,Data!I462&lt;&gt;""),Data!I462,IF(AND(Data!$N$30=9,Data!J462&lt;&gt;""),Data!J462,IF(AND(Data!$N$30=10,Data!K462&lt;&gt;""),Data!K462,""))))))))))</f>
        <v/>
      </c>
      <c r="C463" s="161" t="str">
        <f>IF(AND(Data!$N$37=1,Data!B462&lt;&gt;""),Data!B462,IF(AND(Data!$N$37=2,Data!C462&lt;&gt;""),Data!C462,IF(AND(Data!$N$37=3,Data!D462&lt;&gt;""),Data!D462,IF(AND(Data!$N$37=4,Data!E462&lt;&gt;""),Data!E462,IF(AND(Data!$N$37=5,Data!F462&lt;&gt;""),Data!F462,IF(AND(Data!$N$37=6,Data!G462&lt;&gt;""),Data!G462,IF(AND(Data!$N$37=7,Data!H462&lt;&gt;""),Data!H462,IF(AND(Data!$N$37=8,Data!I462&lt;&gt;""),Data!I462,IF(AND(Data!$N$37=9,Data!J462&lt;&gt;""),Data!J462,IF(AND(Data!$N$37=10,Data!K462&lt;&gt;""),Data!K462,""))))))))))</f>
        <v/>
      </c>
      <c r="D463" s="165"/>
    </row>
    <row r="464" spans="2:4" x14ac:dyDescent="0.15">
      <c r="B464" s="162" t="str">
        <f>IF(AND(Data!$N$30=1,Data!B463&lt;&gt;""),Data!B463,IF(AND(Data!$N$30=2,Data!C463&lt;&gt;""),Data!C463,IF(AND(Data!$N$30=3,Data!D463&lt;&gt;""),Data!D463,IF(AND(Data!$N$30=4,Data!E463&lt;&gt;""),Data!E463,IF(AND(Data!$N$30=5,Data!F463&lt;&gt;""),Data!F463,IF(AND(Data!$N$30=6,Data!G463&lt;&gt;""),Data!G463,IF(AND(Data!$N$30=7,Data!H463&lt;&gt;""),Data!H463,IF(AND(Data!$N$30=8,Data!I463&lt;&gt;""),Data!I463,IF(AND(Data!$N$30=9,Data!J463&lt;&gt;""),Data!J463,IF(AND(Data!$N$30=10,Data!K463&lt;&gt;""),Data!K463,""))))))))))</f>
        <v/>
      </c>
      <c r="C464" s="161" t="str">
        <f>IF(AND(Data!$N$37=1,Data!B463&lt;&gt;""),Data!B463,IF(AND(Data!$N$37=2,Data!C463&lt;&gt;""),Data!C463,IF(AND(Data!$N$37=3,Data!D463&lt;&gt;""),Data!D463,IF(AND(Data!$N$37=4,Data!E463&lt;&gt;""),Data!E463,IF(AND(Data!$N$37=5,Data!F463&lt;&gt;""),Data!F463,IF(AND(Data!$N$37=6,Data!G463&lt;&gt;""),Data!G463,IF(AND(Data!$N$37=7,Data!H463&lt;&gt;""),Data!H463,IF(AND(Data!$N$37=8,Data!I463&lt;&gt;""),Data!I463,IF(AND(Data!$N$37=9,Data!J463&lt;&gt;""),Data!J463,IF(AND(Data!$N$37=10,Data!K463&lt;&gt;""),Data!K463,""))))))))))</f>
        <v/>
      </c>
      <c r="D464" s="165"/>
    </row>
    <row r="465" spans="2:4" x14ac:dyDescent="0.15">
      <c r="B465" s="162" t="str">
        <f>IF(AND(Data!$N$30=1,Data!B464&lt;&gt;""),Data!B464,IF(AND(Data!$N$30=2,Data!C464&lt;&gt;""),Data!C464,IF(AND(Data!$N$30=3,Data!D464&lt;&gt;""),Data!D464,IF(AND(Data!$N$30=4,Data!E464&lt;&gt;""),Data!E464,IF(AND(Data!$N$30=5,Data!F464&lt;&gt;""),Data!F464,IF(AND(Data!$N$30=6,Data!G464&lt;&gt;""),Data!G464,IF(AND(Data!$N$30=7,Data!H464&lt;&gt;""),Data!H464,IF(AND(Data!$N$30=8,Data!I464&lt;&gt;""),Data!I464,IF(AND(Data!$N$30=9,Data!J464&lt;&gt;""),Data!J464,IF(AND(Data!$N$30=10,Data!K464&lt;&gt;""),Data!K464,""))))))))))</f>
        <v/>
      </c>
      <c r="C465" s="161" t="str">
        <f>IF(AND(Data!$N$37=1,Data!B464&lt;&gt;""),Data!B464,IF(AND(Data!$N$37=2,Data!C464&lt;&gt;""),Data!C464,IF(AND(Data!$N$37=3,Data!D464&lt;&gt;""),Data!D464,IF(AND(Data!$N$37=4,Data!E464&lt;&gt;""),Data!E464,IF(AND(Data!$N$37=5,Data!F464&lt;&gt;""),Data!F464,IF(AND(Data!$N$37=6,Data!G464&lt;&gt;""),Data!G464,IF(AND(Data!$N$37=7,Data!H464&lt;&gt;""),Data!H464,IF(AND(Data!$N$37=8,Data!I464&lt;&gt;""),Data!I464,IF(AND(Data!$N$37=9,Data!J464&lt;&gt;""),Data!J464,IF(AND(Data!$N$37=10,Data!K464&lt;&gt;""),Data!K464,""))))))))))</f>
        <v/>
      </c>
      <c r="D465" s="165"/>
    </row>
    <row r="466" spans="2:4" x14ac:dyDescent="0.15">
      <c r="B466" s="162" t="str">
        <f>IF(AND(Data!$N$30=1,Data!B465&lt;&gt;""),Data!B465,IF(AND(Data!$N$30=2,Data!C465&lt;&gt;""),Data!C465,IF(AND(Data!$N$30=3,Data!D465&lt;&gt;""),Data!D465,IF(AND(Data!$N$30=4,Data!E465&lt;&gt;""),Data!E465,IF(AND(Data!$N$30=5,Data!F465&lt;&gt;""),Data!F465,IF(AND(Data!$N$30=6,Data!G465&lt;&gt;""),Data!G465,IF(AND(Data!$N$30=7,Data!H465&lt;&gt;""),Data!H465,IF(AND(Data!$N$30=8,Data!I465&lt;&gt;""),Data!I465,IF(AND(Data!$N$30=9,Data!J465&lt;&gt;""),Data!J465,IF(AND(Data!$N$30=10,Data!K465&lt;&gt;""),Data!K465,""))))))))))</f>
        <v/>
      </c>
      <c r="C466" s="161" t="str">
        <f>IF(AND(Data!$N$37=1,Data!B465&lt;&gt;""),Data!B465,IF(AND(Data!$N$37=2,Data!C465&lt;&gt;""),Data!C465,IF(AND(Data!$N$37=3,Data!D465&lt;&gt;""),Data!D465,IF(AND(Data!$N$37=4,Data!E465&lt;&gt;""),Data!E465,IF(AND(Data!$N$37=5,Data!F465&lt;&gt;""),Data!F465,IF(AND(Data!$N$37=6,Data!G465&lt;&gt;""),Data!G465,IF(AND(Data!$N$37=7,Data!H465&lt;&gt;""),Data!H465,IF(AND(Data!$N$37=8,Data!I465&lt;&gt;""),Data!I465,IF(AND(Data!$N$37=9,Data!J465&lt;&gt;""),Data!J465,IF(AND(Data!$N$37=10,Data!K465&lt;&gt;""),Data!K465,""))))))))))</f>
        <v/>
      </c>
      <c r="D466" s="165"/>
    </row>
    <row r="467" spans="2:4" x14ac:dyDescent="0.15">
      <c r="B467" s="162" t="str">
        <f>IF(AND(Data!$N$30=1,Data!B466&lt;&gt;""),Data!B466,IF(AND(Data!$N$30=2,Data!C466&lt;&gt;""),Data!C466,IF(AND(Data!$N$30=3,Data!D466&lt;&gt;""),Data!D466,IF(AND(Data!$N$30=4,Data!E466&lt;&gt;""),Data!E466,IF(AND(Data!$N$30=5,Data!F466&lt;&gt;""),Data!F466,IF(AND(Data!$N$30=6,Data!G466&lt;&gt;""),Data!G466,IF(AND(Data!$N$30=7,Data!H466&lt;&gt;""),Data!H466,IF(AND(Data!$N$30=8,Data!I466&lt;&gt;""),Data!I466,IF(AND(Data!$N$30=9,Data!J466&lt;&gt;""),Data!J466,IF(AND(Data!$N$30=10,Data!K466&lt;&gt;""),Data!K466,""))))))))))</f>
        <v/>
      </c>
      <c r="C467" s="161" t="str">
        <f>IF(AND(Data!$N$37=1,Data!B466&lt;&gt;""),Data!B466,IF(AND(Data!$N$37=2,Data!C466&lt;&gt;""),Data!C466,IF(AND(Data!$N$37=3,Data!D466&lt;&gt;""),Data!D466,IF(AND(Data!$N$37=4,Data!E466&lt;&gt;""),Data!E466,IF(AND(Data!$N$37=5,Data!F466&lt;&gt;""),Data!F466,IF(AND(Data!$N$37=6,Data!G466&lt;&gt;""),Data!G466,IF(AND(Data!$N$37=7,Data!H466&lt;&gt;""),Data!H466,IF(AND(Data!$N$37=8,Data!I466&lt;&gt;""),Data!I466,IF(AND(Data!$N$37=9,Data!J466&lt;&gt;""),Data!J466,IF(AND(Data!$N$37=10,Data!K466&lt;&gt;""),Data!K466,""))))))))))</f>
        <v/>
      </c>
      <c r="D467" s="165"/>
    </row>
    <row r="468" spans="2:4" x14ac:dyDescent="0.15">
      <c r="B468" s="162" t="str">
        <f>IF(AND(Data!$N$30=1,Data!B467&lt;&gt;""),Data!B467,IF(AND(Data!$N$30=2,Data!C467&lt;&gt;""),Data!C467,IF(AND(Data!$N$30=3,Data!D467&lt;&gt;""),Data!D467,IF(AND(Data!$N$30=4,Data!E467&lt;&gt;""),Data!E467,IF(AND(Data!$N$30=5,Data!F467&lt;&gt;""),Data!F467,IF(AND(Data!$N$30=6,Data!G467&lt;&gt;""),Data!G467,IF(AND(Data!$N$30=7,Data!H467&lt;&gt;""),Data!H467,IF(AND(Data!$N$30=8,Data!I467&lt;&gt;""),Data!I467,IF(AND(Data!$N$30=9,Data!J467&lt;&gt;""),Data!J467,IF(AND(Data!$N$30=10,Data!K467&lt;&gt;""),Data!K467,""))))))))))</f>
        <v/>
      </c>
      <c r="C468" s="161" t="str">
        <f>IF(AND(Data!$N$37=1,Data!B467&lt;&gt;""),Data!B467,IF(AND(Data!$N$37=2,Data!C467&lt;&gt;""),Data!C467,IF(AND(Data!$N$37=3,Data!D467&lt;&gt;""),Data!D467,IF(AND(Data!$N$37=4,Data!E467&lt;&gt;""),Data!E467,IF(AND(Data!$N$37=5,Data!F467&lt;&gt;""),Data!F467,IF(AND(Data!$N$37=6,Data!G467&lt;&gt;""),Data!G467,IF(AND(Data!$N$37=7,Data!H467&lt;&gt;""),Data!H467,IF(AND(Data!$N$37=8,Data!I467&lt;&gt;""),Data!I467,IF(AND(Data!$N$37=9,Data!J467&lt;&gt;""),Data!J467,IF(AND(Data!$N$37=10,Data!K467&lt;&gt;""),Data!K467,""))))))))))</f>
        <v/>
      </c>
      <c r="D468" s="165"/>
    </row>
    <row r="469" spans="2:4" x14ac:dyDescent="0.15">
      <c r="B469" s="162" t="str">
        <f>IF(AND(Data!$N$30=1,Data!B468&lt;&gt;""),Data!B468,IF(AND(Data!$N$30=2,Data!C468&lt;&gt;""),Data!C468,IF(AND(Data!$N$30=3,Data!D468&lt;&gt;""),Data!D468,IF(AND(Data!$N$30=4,Data!E468&lt;&gt;""),Data!E468,IF(AND(Data!$N$30=5,Data!F468&lt;&gt;""),Data!F468,IF(AND(Data!$N$30=6,Data!G468&lt;&gt;""),Data!G468,IF(AND(Data!$N$30=7,Data!H468&lt;&gt;""),Data!H468,IF(AND(Data!$N$30=8,Data!I468&lt;&gt;""),Data!I468,IF(AND(Data!$N$30=9,Data!J468&lt;&gt;""),Data!J468,IF(AND(Data!$N$30=10,Data!K468&lt;&gt;""),Data!K468,""))))))))))</f>
        <v/>
      </c>
      <c r="C469" s="161" t="str">
        <f>IF(AND(Data!$N$37=1,Data!B468&lt;&gt;""),Data!B468,IF(AND(Data!$N$37=2,Data!C468&lt;&gt;""),Data!C468,IF(AND(Data!$N$37=3,Data!D468&lt;&gt;""),Data!D468,IF(AND(Data!$N$37=4,Data!E468&lt;&gt;""),Data!E468,IF(AND(Data!$N$37=5,Data!F468&lt;&gt;""),Data!F468,IF(AND(Data!$N$37=6,Data!G468&lt;&gt;""),Data!G468,IF(AND(Data!$N$37=7,Data!H468&lt;&gt;""),Data!H468,IF(AND(Data!$N$37=8,Data!I468&lt;&gt;""),Data!I468,IF(AND(Data!$N$37=9,Data!J468&lt;&gt;""),Data!J468,IF(AND(Data!$N$37=10,Data!K468&lt;&gt;""),Data!K468,""))))))))))</f>
        <v/>
      </c>
      <c r="D469" s="165"/>
    </row>
    <row r="470" spans="2:4" x14ac:dyDescent="0.15">
      <c r="B470" s="162" t="str">
        <f>IF(AND(Data!$N$30=1,Data!B469&lt;&gt;""),Data!B469,IF(AND(Data!$N$30=2,Data!C469&lt;&gt;""),Data!C469,IF(AND(Data!$N$30=3,Data!D469&lt;&gt;""),Data!D469,IF(AND(Data!$N$30=4,Data!E469&lt;&gt;""),Data!E469,IF(AND(Data!$N$30=5,Data!F469&lt;&gt;""),Data!F469,IF(AND(Data!$N$30=6,Data!G469&lt;&gt;""),Data!G469,IF(AND(Data!$N$30=7,Data!H469&lt;&gt;""),Data!H469,IF(AND(Data!$N$30=8,Data!I469&lt;&gt;""),Data!I469,IF(AND(Data!$N$30=9,Data!J469&lt;&gt;""),Data!J469,IF(AND(Data!$N$30=10,Data!K469&lt;&gt;""),Data!K469,""))))))))))</f>
        <v/>
      </c>
      <c r="C470" s="161" t="str">
        <f>IF(AND(Data!$N$37=1,Data!B469&lt;&gt;""),Data!B469,IF(AND(Data!$N$37=2,Data!C469&lt;&gt;""),Data!C469,IF(AND(Data!$N$37=3,Data!D469&lt;&gt;""),Data!D469,IF(AND(Data!$N$37=4,Data!E469&lt;&gt;""),Data!E469,IF(AND(Data!$N$37=5,Data!F469&lt;&gt;""),Data!F469,IF(AND(Data!$N$37=6,Data!G469&lt;&gt;""),Data!G469,IF(AND(Data!$N$37=7,Data!H469&lt;&gt;""),Data!H469,IF(AND(Data!$N$37=8,Data!I469&lt;&gt;""),Data!I469,IF(AND(Data!$N$37=9,Data!J469&lt;&gt;""),Data!J469,IF(AND(Data!$N$37=10,Data!K469&lt;&gt;""),Data!K469,""))))))))))</f>
        <v/>
      </c>
      <c r="D470" s="165"/>
    </row>
    <row r="471" spans="2:4" x14ac:dyDescent="0.15">
      <c r="B471" s="162" t="str">
        <f>IF(AND(Data!$N$30=1,Data!B470&lt;&gt;""),Data!B470,IF(AND(Data!$N$30=2,Data!C470&lt;&gt;""),Data!C470,IF(AND(Data!$N$30=3,Data!D470&lt;&gt;""),Data!D470,IF(AND(Data!$N$30=4,Data!E470&lt;&gt;""),Data!E470,IF(AND(Data!$N$30=5,Data!F470&lt;&gt;""),Data!F470,IF(AND(Data!$N$30=6,Data!G470&lt;&gt;""),Data!G470,IF(AND(Data!$N$30=7,Data!H470&lt;&gt;""),Data!H470,IF(AND(Data!$N$30=8,Data!I470&lt;&gt;""),Data!I470,IF(AND(Data!$N$30=9,Data!J470&lt;&gt;""),Data!J470,IF(AND(Data!$N$30=10,Data!K470&lt;&gt;""),Data!K470,""))))))))))</f>
        <v/>
      </c>
      <c r="C471" s="161" t="str">
        <f>IF(AND(Data!$N$37=1,Data!B470&lt;&gt;""),Data!B470,IF(AND(Data!$N$37=2,Data!C470&lt;&gt;""),Data!C470,IF(AND(Data!$N$37=3,Data!D470&lt;&gt;""),Data!D470,IF(AND(Data!$N$37=4,Data!E470&lt;&gt;""),Data!E470,IF(AND(Data!$N$37=5,Data!F470&lt;&gt;""),Data!F470,IF(AND(Data!$N$37=6,Data!G470&lt;&gt;""),Data!G470,IF(AND(Data!$N$37=7,Data!H470&lt;&gt;""),Data!H470,IF(AND(Data!$N$37=8,Data!I470&lt;&gt;""),Data!I470,IF(AND(Data!$N$37=9,Data!J470&lt;&gt;""),Data!J470,IF(AND(Data!$N$37=10,Data!K470&lt;&gt;""),Data!K470,""))))))))))</f>
        <v/>
      </c>
      <c r="D471" s="165"/>
    </row>
    <row r="472" spans="2:4" x14ac:dyDescent="0.15">
      <c r="B472" s="162" t="str">
        <f>IF(AND(Data!$N$30=1,Data!B471&lt;&gt;""),Data!B471,IF(AND(Data!$N$30=2,Data!C471&lt;&gt;""),Data!C471,IF(AND(Data!$N$30=3,Data!D471&lt;&gt;""),Data!D471,IF(AND(Data!$N$30=4,Data!E471&lt;&gt;""),Data!E471,IF(AND(Data!$N$30=5,Data!F471&lt;&gt;""),Data!F471,IF(AND(Data!$N$30=6,Data!G471&lt;&gt;""),Data!G471,IF(AND(Data!$N$30=7,Data!H471&lt;&gt;""),Data!H471,IF(AND(Data!$N$30=8,Data!I471&lt;&gt;""),Data!I471,IF(AND(Data!$N$30=9,Data!J471&lt;&gt;""),Data!J471,IF(AND(Data!$N$30=10,Data!K471&lt;&gt;""),Data!K471,""))))))))))</f>
        <v/>
      </c>
      <c r="C472" s="161" t="str">
        <f>IF(AND(Data!$N$37=1,Data!B471&lt;&gt;""),Data!B471,IF(AND(Data!$N$37=2,Data!C471&lt;&gt;""),Data!C471,IF(AND(Data!$N$37=3,Data!D471&lt;&gt;""),Data!D471,IF(AND(Data!$N$37=4,Data!E471&lt;&gt;""),Data!E471,IF(AND(Data!$N$37=5,Data!F471&lt;&gt;""),Data!F471,IF(AND(Data!$N$37=6,Data!G471&lt;&gt;""),Data!G471,IF(AND(Data!$N$37=7,Data!H471&lt;&gt;""),Data!H471,IF(AND(Data!$N$37=8,Data!I471&lt;&gt;""),Data!I471,IF(AND(Data!$N$37=9,Data!J471&lt;&gt;""),Data!J471,IF(AND(Data!$N$37=10,Data!K471&lt;&gt;""),Data!K471,""))))))))))</f>
        <v/>
      </c>
      <c r="D472" s="165"/>
    </row>
    <row r="473" spans="2:4" x14ac:dyDescent="0.15">
      <c r="B473" s="162" t="str">
        <f>IF(AND(Data!$N$30=1,Data!B472&lt;&gt;""),Data!B472,IF(AND(Data!$N$30=2,Data!C472&lt;&gt;""),Data!C472,IF(AND(Data!$N$30=3,Data!D472&lt;&gt;""),Data!D472,IF(AND(Data!$N$30=4,Data!E472&lt;&gt;""),Data!E472,IF(AND(Data!$N$30=5,Data!F472&lt;&gt;""),Data!F472,IF(AND(Data!$N$30=6,Data!G472&lt;&gt;""),Data!G472,IF(AND(Data!$N$30=7,Data!H472&lt;&gt;""),Data!H472,IF(AND(Data!$N$30=8,Data!I472&lt;&gt;""),Data!I472,IF(AND(Data!$N$30=9,Data!J472&lt;&gt;""),Data!J472,IF(AND(Data!$N$30=10,Data!K472&lt;&gt;""),Data!K472,""))))))))))</f>
        <v/>
      </c>
      <c r="C473" s="161" t="str">
        <f>IF(AND(Data!$N$37=1,Data!B472&lt;&gt;""),Data!B472,IF(AND(Data!$N$37=2,Data!C472&lt;&gt;""),Data!C472,IF(AND(Data!$N$37=3,Data!D472&lt;&gt;""),Data!D472,IF(AND(Data!$N$37=4,Data!E472&lt;&gt;""),Data!E472,IF(AND(Data!$N$37=5,Data!F472&lt;&gt;""),Data!F472,IF(AND(Data!$N$37=6,Data!G472&lt;&gt;""),Data!G472,IF(AND(Data!$N$37=7,Data!H472&lt;&gt;""),Data!H472,IF(AND(Data!$N$37=8,Data!I472&lt;&gt;""),Data!I472,IF(AND(Data!$N$37=9,Data!J472&lt;&gt;""),Data!J472,IF(AND(Data!$N$37=10,Data!K472&lt;&gt;""),Data!K472,""))))))))))</f>
        <v/>
      </c>
      <c r="D473" s="165"/>
    </row>
    <row r="474" spans="2:4" x14ac:dyDescent="0.15">
      <c r="B474" s="162" t="str">
        <f>IF(AND(Data!$N$30=1,Data!B473&lt;&gt;""),Data!B473,IF(AND(Data!$N$30=2,Data!C473&lt;&gt;""),Data!C473,IF(AND(Data!$N$30=3,Data!D473&lt;&gt;""),Data!D473,IF(AND(Data!$N$30=4,Data!E473&lt;&gt;""),Data!E473,IF(AND(Data!$N$30=5,Data!F473&lt;&gt;""),Data!F473,IF(AND(Data!$N$30=6,Data!G473&lt;&gt;""),Data!G473,IF(AND(Data!$N$30=7,Data!H473&lt;&gt;""),Data!H473,IF(AND(Data!$N$30=8,Data!I473&lt;&gt;""),Data!I473,IF(AND(Data!$N$30=9,Data!J473&lt;&gt;""),Data!J473,IF(AND(Data!$N$30=10,Data!K473&lt;&gt;""),Data!K473,""))))))))))</f>
        <v/>
      </c>
      <c r="C474" s="161" t="str">
        <f>IF(AND(Data!$N$37=1,Data!B473&lt;&gt;""),Data!B473,IF(AND(Data!$N$37=2,Data!C473&lt;&gt;""),Data!C473,IF(AND(Data!$N$37=3,Data!D473&lt;&gt;""),Data!D473,IF(AND(Data!$N$37=4,Data!E473&lt;&gt;""),Data!E473,IF(AND(Data!$N$37=5,Data!F473&lt;&gt;""),Data!F473,IF(AND(Data!$N$37=6,Data!G473&lt;&gt;""),Data!G473,IF(AND(Data!$N$37=7,Data!H473&lt;&gt;""),Data!H473,IF(AND(Data!$N$37=8,Data!I473&lt;&gt;""),Data!I473,IF(AND(Data!$N$37=9,Data!J473&lt;&gt;""),Data!J473,IF(AND(Data!$N$37=10,Data!K473&lt;&gt;""),Data!K473,""))))))))))</f>
        <v/>
      </c>
      <c r="D474" s="165"/>
    </row>
    <row r="475" spans="2:4" x14ac:dyDescent="0.15">
      <c r="B475" s="162" t="str">
        <f>IF(AND(Data!$N$30=1,Data!B474&lt;&gt;""),Data!B474,IF(AND(Data!$N$30=2,Data!C474&lt;&gt;""),Data!C474,IF(AND(Data!$N$30=3,Data!D474&lt;&gt;""),Data!D474,IF(AND(Data!$N$30=4,Data!E474&lt;&gt;""),Data!E474,IF(AND(Data!$N$30=5,Data!F474&lt;&gt;""),Data!F474,IF(AND(Data!$N$30=6,Data!G474&lt;&gt;""),Data!G474,IF(AND(Data!$N$30=7,Data!H474&lt;&gt;""),Data!H474,IF(AND(Data!$N$30=8,Data!I474&lt;&gt;""),Data!I474,IF(AND(Data!$N$30=9,Data!J474&lt;&gt;""),Data!J474,IF(AND(Data!$N$30=10,Data!K474&lt;&gt;""),Data!K474,""))))))))))</f>
        <v/>
      </c>
      <c r="C475" s="161" t="str">
        <f>IF(AND(Data!$N$37=1,Data!B474&lt;&gt;""),Data!B474,IF(AND(Data!$N$37=2,Data!C474&lt;&gt;""),Data!C474,IF(AND(Data!$N$37=3,Data!D474&lt;&gt;""),Data!D474,IF(AND(Data!$N$37=4,Data!E474&lt;&gt;""),Data!E474,IF(AND(Data!$N$37=5,Data!F474&lt;&gt;""),Data!F474,IF(AND(Data!$N$37=6,Data!G474&lt;&gt;""),Data!G474,IF(AND(Data!$N$37=7,Data!H474&lt;&gt;""),Data!H474,IF(AND(Data!$N$37=8,Data!I474&lt;&gt;""),Data!I474,IF(AND(Data!$N$37=9,Data!J474&lt;&gt;""),Data!J474,IF(AND(Data!$N$37=10,Data!K474&lt;&gt;""),Data!K474,""))))))))))</f>
        <v/>
      </c>
      <c r="D475" s="165"/>
    </row>
    <row r="476" spans="2:4" x14ac:dyDescent="0.15">
      <c r="B476" s="162" t="str">
        <f>IF(AND(Data!$N$30=1,Data!B475&lt;&gt;""),Data!B475,IF(AND(Data!$N$30=2,Data!C475&lt;&gt;""),Data!C475,IF(AND(Data!$N$30=3,Data!D475&lt;&gt;""),Data!D475,IF(AND(Data!$N$30=4,Data!E475&lt;&gt;""),Data!E475,IF(AND(Data!$N$30=5,Data!F475&lt;&gt;""),Data!F475,IF(AND(Data!$N$30=6,Data!G475&lt;&gt;""),Data!G475,IF(AND(Data!$N$30=7,Data!H475&lt;&gt;""),Data!H475,IF(AND(Data!$N$30=8,Data!I475&lt;&gt;""),Data!I475,IF(AND(Data!$N$30=9,Data!J475&lt;&gt;""),Data!J475,IF(AND(Data!$N$30=10,Data!K475&lt;&gt;""),Data!K475,""))))))))))</f>
        <v/>
      </c>
      <c r="C476" s="161" t="str">
        <f>IF(AND(Data!$N$37=1,Data!B475&lt;&gt;""),Data!B475,IF(AND(Data!$N$37=2,Data!C475&lt;&gt;""),Data!C475,IF(AND(Data!$N$37=3,Data!D475&lt;&gt;""),Data!D475,IF(AND(Data!$N$37=4,Data!E475&lt;&gt;""),Data!E475,IF(AND(Data!$N$37=5,Data!F475&lt;&gt;""),Data!F475,IF(AND(Data!$N$37=6,Data!G475&lt;&gt;""),Data!G475,IF(AND(Data!$N$37=7,Data!H475&lt;&gt;""),Data!H475,IF(AND(Data!$N$37=8,Data!I475&lt;&gt;""),Data!I475,IF(AND(Data!$N$37=9,Data!J475&lt;&gt;""),Data!J475,IF(AND(Data!$N$37=10,Data!K475&lt;&gt;""),Data!K475,""))))))))))</f>
        <v/>
      </c>
      <c r="D476" s="165"/>
    </row>
    <row r="477" spans="2:4" x14ac:dyDescent="0.15">
      <c r="B477" s="162" t="str">
        <f>IF(AND(Data!$N$30=1,Data!B476&lt;&gt;""),Data!B476,IF(AND(Data!$N$30=2,Data!C476&lt;&gt;""),Data!C476,IF(AND(Data!$N$30=3,Data!D476&lt;&gt;""),Data!D476,IF(AND(Data!$N$30=4,Data!E476&lt;&gt;""),Data!E476,IF(AND(Data!$N$30=5,Data!F476&lt;&gt;""),Data!F476,IF(AND(Data!$N$30=6,Data!G476&lt;&gt;""),Data!G476,IF(AND(Data!$N$30=7,Data!H476&lt;&gt;""),Data!H476,IF(AND(Data!$N$30=8,Data!I476&lt;&gt;""),Data!I476,IF(AND(Data!$N$30=9,Data!J476&lt;&gt;""),Data!J476,IF(AND(Data!$N$30=10,Data!K476&lt;&gt;""),Data!K476,""))))))))))</f>
        <v/>
      </c>
      <c r="C477" s="161" t="str">
        <f>IF(AND(Data!$N$37=1,Data!B476&lt;&gt;""),Data!B476,IF(AND(Data!$N$37=2,Data!C476&lt;&gt;""),Data!C476,IF(AND(Data!$N$37=3,Data!D476&lt;&gt;""),Data!D476,IF(AND(Data!$N$37=4,Data!E476&lt;&gt;""),Data!E476,IF(AND(Data!$N$37=5,Data!F476&lt;&gt;""),Data!F476,IF(AND(Data!$N$37=6,Data!G476&lt;&gt;""),Data!G476,IF(AND(Data!$N$37=7,Data!H476&lt;&gt;""),Data!H476,IF(AND(Data!$N$37=8,Data!I476&lt;&gt;""),Data!I476,IF(AND(Data!$N$37=9,Data!J476&lt;&gt;""),Data!J476,IF(AND(Data!$N$37=10,Data!K476&lt;&gt;""),Data!K476,""))))))))))</f>
        <v/>
      </c>
      <c r="D477" s="165"/>
    </row>
    <row r="478" spans="2:4" x14ac:dyDescent="0.15">
      <c r="B478" s="162" t="str">
        <f>IF(AND(Data!$N$30=1,Data!B477&lt;&gt;""),Data!B477,IF(AND(Data!$N$30=2,Data!C477&lt;&gt;""),Data!C477,IF(AND(Data!$N$30=3,Data!D477&lt;&gt;""),Data!D477,IF(AND(Data!$N$30=4,Data!E477&lt;&gt;""),Data!E477,IF(AND(Data!$N$30=5,Data!F477&lt;&gt;""),Data!F477,IF(AND(Data!$N$30=6,Data!G477&lt;&gt;""),Data!G477,IF(AND(Data!$N$30=7,Data!H477&lt;&gt;""),Data!H477,IF(AND(Data!$N$30=8,Data!I477&lt;&gt;""),Data!I477,IF(AND(Data!$N$30=9,Data!J477&lt;&gt;""),Data!J477,IF(AND(Data!$N$30=10,Data!K477&lt;&gt;""),Data!K477,""))))))))))</f>
        <v/>
      </c>
      <c r="C478" s="161" t="str">
        <f>IF(AND(Data!$N$37=1,Data!B477&lt;&gt;""),Data!B477,IF(AND(Data!$N$37=2,Data!C477&lt;&gt;""),Data!C477,IF(AND(Data!$N$37=3,Data!D477&lt;&gt;""),Data!D477,IF(AND(Data!$N$37=4,Data!E477&lt;&gt;""),Data!E477,IF(AND(Data!$N$37=5,Data!F477&lt;&gt;""),Data!F477,IF(AND(Data!$N$37=6,Data!G477&lt;&gt;""),Data!G477,IF(AND(Data!$N$37=7,Data!H477&lt;&gt;""),Data!H477,IF(AND(Data!$N$37=8,Data!I477&lt;&gt;""),Data!I477,IF(AND(Data!$N$37=9,Data!J477&lt;&gt;""),Data!J477,IF(AND(Data!$N$37=10,Data!K477&lt;&gt;""),Data!K477,""))))))))))</f>
        <v/>
      </c>
      <c r="D478" s="165"/>
    </row>
    <row r="479" spans="2:4" x14ac:dyDescent="0.15">
      <c r="B479" s="162" t="str">
        <f>IF(AND(Data!$N$30=1,Data!B478&lt;&gt;""),Data!B478,IF(AND(Data!$N$30=2,Data!C478&lt;&gt;""),Data!C478,IF(AND(Data!$N$30=3,Data!D478&lt;&gt;""),Data!D478,IF(AND(Data!$N$30=4,Data!E478&lt;&gt;""),Data!E478,IF(AND(Data!$N$30=5,Data!F478&lt;&gt;""),Data!F478,IF(AND(Data!$N$30=6,Data!G478&lt;&gt;""),Data!G478,IF(AND(Data!$N$30=7,Data!H478&lt;&gt;""),Data!H478,IF(AND(Data!$N$30=8,Data!I478&lt;&gt;""),Data!I478,IF(AND(Data!$N$30=9,Data!J478&lt;&gt;""),Data!J478,IF(AND(Data!$N$30=10,Data!K478&lt;&gt;""),Data!K478,""))))))))))</f>
        <v/>
      </c>
      <c r="C479" s="161" t="str">
        <f>IF(AND(Data!$N$37=1,Data!B478&lt;&gt;""),Data!B478,IF(AND(Data!$N$37=2,Data!C478&lt;&gt;""),Data!C478,IF(AND(Data!$N$37=3,Data!D478&lt;&gt;""),Data!D478,IF(AND(Data!$N$37=4,Data!E478&lt;&gt;""),Data!E478,IF(AND(Data!$N$37=5,Data!F478&lt;&gt;""),Data!F478,IF(AND(Data!$N$37=6,Data!G478&lt;&gt;""),Data!G478,IF(AND(Data!$N$37=7,Data!H478&lt;&gt;""),Data!H478,IF(AND(Data!$N$37=8,Data!I478&lt;&gt;""),Data!I478,IF(AND(Data!$N$37=9,Data!J478&lt;&gt;""),Data!J478,IF(AND(Data!$N$37=10,Data!K478&lt;&gt;""),Data!K478,""))))))))))</f>
        <v/>
      </c>
      <c r="D479" s="165"/>
    </row>
    <row r="480" spans="2:4" x14ac:dyDescent="0.15">
      <c r="B480" s="162" t="str">
        <f>IF(AND(Data!$N$30=1,Data!B479&lt;&gt;""),Data!B479,IF(AND(Data!$N$30=2,Data!C479&lt;&gt;""),Data!C479,IF(AND(Data!$N$30=3,Data!D479&lt;&gt;""),Data!D479,IF(AND(Data!$N$30=4,Data!E479&lt;&gt;""),Data!E479,IF(AND(Data!$N$30=5,Data!F479&lt;&gt;""),Data!F479,IF(AND(Data!$N$30=6,Data!G479&lt;&gt;""),Data!G479,IF(AND(Data!$N$30=7,Data!H479&lt;&gt;""),Data!H479,IF(AND(Data!$N$30=8,Data!I479&lt;&gt;""),Data!I479,IF(AND(Data!$N$30=9,Data!J479&lt;&gt;""),Data!J479,IF(AND(Data!$N$30=10,Data!K479&lt;&gt;""),Data!K479,""))))))))))</f>
        <v/>
      </c>
      <c r="C480" s="161" t="str">
        <f>IF(AND(Data!$N$37=1,Data!B479&lt;&gt;""),Data!B479,IF(AND(Data!$N$37=2,Data!C479&lt;&gt;""),Data!C479,IF(AND(Data!$N$37=3,Data!D479&lt;&gt;""),Data!D479,IF(AND(Data!$N$37=4,Data!E479&lt;&gt;""),Data!E479,IF(AND(Data!$N$37=5,Data!F479&lt;&gt;""),Data!F479,IF(AND(Data!$N$37=6,Data!G479&lt;&gt;""),Data!G479,IF(AND(Data!$N$37=7,Data!H479&lt;&gt;""),Data!H479,IF(AND(Data!$N$37=8,Data!I479&lt;&gt;""),Data!I479,IF(AND(Data!$N$37=9,Data!J479&lt;&gt;""),Data!J479,IF(AND(Data!$N$37=10,Data!K479&lt;&gt;""),Data!K479,""))))))))))</f>
        <v/>
      </c>
      <c r="D480" s="165"/>
    </row>
    <row r="481" spans="2:4" x14ac:dyDescent="0.15">
      <c r="B481" s="162" t="str">
        <f>IF(AND(Data!$N$30=1,Data!B480&lt;&gt;""),Data!B480,IF(AND(Data!$N$30=2,Data!C480&lt;&gt;""),Data!C480,IF(AND(Data!$N$30=3,Data!D480&lt;&gt;""),Data!D480,IF(AND(Data!$N$30=4,Data!E480&lt;&gt;""),Data!E480,IF(AND(Data!$N$30=5,Data!F480&lt;&gt;""),Data!F480,IF(AND(Data!$N$30=6,Data!G480&lt;&gt;""),Data!G480,IF(AND(Data!$N$30=7,Data!H480&lt;&gt;""),Data!H480,IF(AND(Data!$N$30=8,Data!I480&lt;&gt;""),Data!I480,IF(AND(Data!$N$30=9,Data!J480&lt;&gt;""),Data!J480,IF(AND(Data!$N$30=10,Data!K480&lt;&gt;""),Data!K480,""))))))))))</f>
        <v/>
      </c>
      <c r="C481" s="161" t="str">
        <f>IF(AND(Data!$N$37=1,Data!B480&lt;&gt;""),Data!B480,IF(AND(Data!$N$37=2,Data!C480&lt;&gt;""),Data!C480,IF(AND(Data!$N$37=3,Data!D480&lt;&gt;""),Data!D480,IF(AND(Data!$N$37=4,Data!E480&lt;&gt;""),Data!E480,IF(AND(Data!$N$37=5,Data!F480&lt;&gt;""),Data!F480,IF(AND(Data!$N$37=6,Data!G480&lt;&gt;""),Data!G480,IF(AND(Data!$N$37=7,Data!H480&lt;&gt;""),Data!H480,IF(AND(Data!$N$37=8,Data!I480&lt;&gt;""),Data!I480,IF(AND(Data!$N$37=9,Data!J480&lt;&gt;""),Data!J480,IF(AND(Data!$N$37=10,Data!K480&lt;&gt;""),Data!K480,""))))))))))</f>
        <v/>
      </c>
      <c r="D481" s="165"/>
    </row>
    <row r="482" spans="2:4" x14ac:dyDescent="0.15">
      <c r="B482" s="162" t="str">
        <f>IF(AND(Data!$N$30=1,Data!B481&lt;&gt;""),Data!B481,IF(AND(Data!$N$30=2,Data!C481&lt;&gt;""),Data!C481,IF(AND(Data!$N$30=3,Data!D481&lt;&gt;""),Data!D481,IF(AND(Data!$N$30=4,Data!E481&lt;&gt;""),Data!E481,IF(AND(Data!$N$30=5,Data!F481&lt;&gt;""),Data!F481,IF(AND(Data!$N$30=6,Data!G481&lt;&gt;""),Data!G481,IF(AND(Data!$N$30=7,Data!H481&lt;&gt;""),Data!H481,IF(AND(Data!$N$30=8,Data!I481&lt;&gt;""),Data!I481,IF(AND(Data!$N$30=9,Data!J481&lt;&gt;""),Data!J481,IF(AND(Data!$N$30=10,Data!K481&lt;&gt;""),Data!K481,""))))))))))</f>
        <v/>
      </c>
      <c r="C482" s="161" t="str">
        <f>IF(AND(Data!$N$37=1,Data!B481&lt;&gt;""),Data!B481,IF(AND(Data!$N$37=2,Data!C481&lt;&gt;""),Data!C481,IF(AND(Data!$N$37=3,Data!D481&lt;&gt;""),Data!D481,IF(AND(Data!$N$37=4,Data!E481&lt;&gt;""),Data!E481,IF(AND(Data!$N$37=5,Data!F481&lt;&gt;""),Data!F481,IF(AND(Data!$N$37=6,Data!G481&lt;&gt;""),Data!G481,IF(AND(Data!$N$37=7,Data!H481&lt;&gt;""),Data!H481,IF(AND(Data!$N$37=8,Data!I481&lt;&gt;""),Data!I481,IF(AND(Data!$N$37=9,Data!J481&lt;&gt;""),Data!J481,IF(AND(Data!$N$37=10,Data!K481&lt;&gt;""),Data!K481,""))))))))))</f>
        <v/>
      </c>
      <c r="D482" s="165"/>
    </row>
    <row r="483" spans="2:4" x14ac:dyDescent="0.15">
      <c r="B483" s="162" t="str">
        <f>IF(AND(Data!$N$30=1,Data!B482&lt;&gt;""),Data!B482,IF(AND(Data!$N$30=2,Data!C482&lt;&gt;""),Data!C482,IF(AND(Data!$N$30=3,Data!D482&lt;&gt;""),Data!D482,IF(AND(Data!$N$30=4,Data!E482&lt;&gt;""),Data!E482,IF(AND(Data!$N$30=5,Data!F482&lt;&gt;""),Data!F482,IF(AND(Data!$N$30=6,Data!G482&lt;&gt;""),Data!G482,IF(AND(Data!$N$30=7,Data!H482&lt;&gt;""),Data!H482,IF(AND(Data!$N$30=8,Data!I482&lt;&gt;""),Data!I482,IF(AND(Data!$N$30=9,Data!J482&lt;&gt;""),Data!J482,IF(AND(Data!$N$30=10,Data!K482&lt;&gt;""),Data!K482,""))))))))))</f>
        <v/>
      </c>
      <c r="C483" s="161" t="str">
        <f>IF(AND(Data!$N$37=1,Data!B482&lt;&gt;""),Data!B482,IF(AND(Data!$N$37=2,Data!C482&lt;&gt;""),Data!C482,IF(AND(Data!$N$37=3,Data!D482&lt;&gt;""),Data!D482,IF(AND(Data!$N$37=4,Data!E482&lt;&gt;""),Data!E482,IF(AND(Data!$N$37=5,Data!F482&lt;&gt;""),Data!F482,IF(AND(Data!$N$37=6,Data!G482&lt;&gt;""),Data!G482,IF(AND(Data!$N$37=7,Data!H482&lt;&gt;""),Data!H482,IF(AND(Data!$N$37=8,Data!I482&lt;&gt;""),Data!I482,IF(AND(Data!$N$37=9,Data!J482&lt;&gt;""),Data!J482,IF(AND(Data!$N$37=10,Data!K482&lt;&gt;""),Data!K482,""))))))))))</f>
        <v/>
      </c>
      <c r="D483" s="165"/>
    </row>
    <row r="484" spans="2:4" x14ac:dyDescent="0.15">
      <c r="B484" s="162" t="str">
        <f>IF(AND(Data!$N$30=1,Data!B483&lt;&gt;""),Data!B483,IF(AND(Data!$N$30=2,Data!C483&lt;&gt;""),Data!C483,IF(AND(Data!$N$30=3,Data!D483&lt;&gt;""),Data!D483,IF(AND(Data!$N$30=4,Data!E483&lt;&gt;""),Data!E483,IF(AND(Data!$N$30=5,Data!F483&lt;&gt;""),Data!F483,IF(AND(Data!$N$30=6,Data!G483&lt;&gt;""),Data!G483,IF(AND(Data!$N$30=7,Data!H483&lt;&gt;""),Data!H483,IF(AND(Data!$N$30=8,Data!I483&lt;&gt;""),Data!I483,IF(AND(Data!$N$30=9,Data!J483&lt;&gt;""),Data!J483,IF(AND(Data!$N$30=10,Data!K483&lt;&gt;""),Data!K483,""))))))))))</f>
        <v/>
      </c>
      <c r="C484" s="161" t="str">
        <f>IF(AND(Data!$N$37=1,Data!B483&lt;&gt;""),Data!B483,IF(AND(Data!$N$37=2,Data!C483&lt;&gt;""),Data!C483,IF(AND(Data!$N$37=3,Data!D483&lt;&gt;""),Data!D483,IF(AND(Data!$N$37=4,Data!E483&lt;&gt;""),Data!E483,IF(AND(Data!$N$37=5,Data!F483&lt;&gt;""),Data!F483,IF(AND(Data!$N$37=6,Data!G483&lt;&gt;""),Data!G483,IF(AND(Data!$N$37=7,Data!H483&lt;&gt;""),Data!H483,IF(AND(Data!$N$37=8,Data!I483&lt;&gt;""),Data!I483,IF(AND(Data!$N$37=9,Data!J483&lt;&gt;""),Data!J483,IF(AND(Data!$N$37=10,Data!K483&lt;&gt;""),Data!K483,""))))))))))</f>
        <v/>
      </c>
      <c r="D484" s="165"/>
    </row>
    <row r="485" spans="2:4" x14ac:dyDescent="0.15">
      <c r="B485" s="162" t="str">
        <f>IF(AND(Data!$N$30=1,Data!B484&lt;&gt;""),Data!B484,IF(AND(Data!$N$30=2,Data!C484&lt;&gt;""),Data!C484,IF(AND(Data!$N$30=3,Data!D484&lt;&gt;""),Data!D484,IF(AND(Data!$N$30=4,Data!E484&lt;&gt;""),Data!E484,IF(AND(Data!$N$30=5,Data!F484&lt;&gt;""),Data!F484,IF(AND(Data!$N$30=6,Data!G484&lt;&gt;""),Data!G484,IF(AND(Data!$N$30=7,Data!H484&lt;&gt;""),Data!H484,IF(AND(Data!$N$30=8,Data!I484&lt;&gt;""),Data!I484,IF(AND(Data!$N$30=9,Data!J484&lt;&gt;""),Data!J484,IF(AND(Data!$N$30=10,Data!K484&lt;&gt;""),Data!K484,""))))))))))</f>
        <v/>
      </c>
      <c r="C485" s="161" t="str">
        <f>IF(AND(Data!$N$37=1,Data!B484&lt;&gt;""),Data!B484,IF(AND(Data!$N$37=2,Data!C484&lt;&gt;""),Data!C484,IF(AND(Data!$N$37=3,Data!D484&lt;&gt;""),Data!D484,IF(AND(Data!$N$37=4,Data!E484&lt;&gt;""),Data!E484,IF(AND(Data!$N$37=5,Data!F484&lt;&gt;""),Data!F484,IF(AND(Data!$N$37=6,Data!G484&lt;&gt;""),Data!G484,IF(AND(Data!$N$37=7,Data!H484&lt;&gt;""),Data!H484,IF(AND(Data!$N$37=8,Data!I484&lt;&gt;""),Data!I484,IF(AND(Data!$N$37=9,Data!J484&lt;&gt;""),Data!J484,IF(AND(Data!$N$37=10,Data!K484&lt;&gt;""),Data!K484,""))))))))))</f>
        <v/>
      </c>
      <c r="D485" s="165"/>
    </row>
    <row r="486" spans="2:4" x14ac:dyDescent="0.15">
      <c r="B486" s="162" t="str">
        <f>IF(AND(Data!$N$30=1,Data!B485&lt;&gt;""),Data!B485,IF(AND(Data!$N$30=2,Data!C485&lt;&gt;""),Data!C485,IF(AND(Data!$N$30=3,Data!D485&lt;&gt;""),Data!D485,IF(AND(Data!$N$30=4,Data!E485&lt;&gt;""),Data!E485,IF(AND(Data!$N$30=5,Data!F485&lt;&gt;""),Data!F485,IF(AND(Data!$N$30=6,Data!G485&lt;&gt;""),Data!G485,IF(AND(Data!$N$30=7,Data!H485&lt;&gt;""),Data!H485,IF(AND(Data!$N$30=8,Data!I485&lt;&gt;""),Data!I485,IF(AND(Data!$N$30=9,Data!J485&lt;&gt;""),Data!J485,IF(AND(Data!$N$30=10,Data!K485&lt;&gt;""),Data!K485,""))))))))))</f>
        <v/>
      </c>
      <c r="C486" s="161" t="str">
        <f>IF(AND(Data!$N$37=1,Data!B485&lt;&gt;""),Data!B485,IF(AND(Data!$N$37=2,Data!C485&lt;&gt;""),Data!C485,IF(AND(Data!$N$37=3,Data!D485&lt;&gt;""),Data!D485,IF(AND(Data!$N$37=4,Data!E485&lt;&gt;""),Data!E485,IF(AND(Data!$N$37=5,Data!F485&lt;&gt;""),Data!F485,IF(AND(Data!$N$37=6,Data!G485&lt;&gt;""),Data!G485,IF(AND(Data!$N$37=7,Data!H485&lt;&gt;""),Data!H485,IF(AND(Data!$N$37=8,Data!I485&lt;&gt;""),Data!I485,IF(AND(Data!$N$37=9,Data!J485&lt;&gt;""),Data!J485,IF(AND(Data!$N$37=10,Data!K485&lt;&gt;""),Data!K485,""))))))))))</f>
        <v/>
      </c>
      <c r="D486" s="165"/>
    </row>
    <row r="487" spans="2:4" x14ac:dyDescent="0.15">
      <c r="B487" s="162" t="str">
        <f>IF(AND(Data!$N$30=1,Data!B486&lt;&gt;""),Data!B486,IF(AND(Data!$N$30=2,Data!C486&lt;&gt;""),Data!C486,IF(AND(Data!$N$30=3,Data!D486&lt;&gt;""),Data!D486,IF(AND(Data!$N$30=4,Data!E486&lt;&gt;""),Data!E486,IF(AND(Data!$N$30=5,Data!F486&lt;&gt;""),Data!F486,IF(AND(Data!$N$30=6,Data!G486&lt;&gt;""),Data!G486,IF(AND(Data!$N$30=7,Data!H486&lt;&gt;""),Data!H486,IF(AND(Data!$N$30=8,Data!I486&lt;&gt;""),Data!I486,IF(AND(Data!$N$30=9,Data!J486&lt;&gt;""),Data!J486,IF(AND(Data!$N$30=10,Data!K486&lt;&gt;""),Data!K486,""))))))))))</f>
        <v/>
      </c>
      <c r="C487" s="161" t="str">
        <f>IF(AND(Data!$N$37=1,Data!B486&lt;&gt;""),Data!B486,IF(AND(Data!$N$37=2,Data!C486&lt;&gt;""),Data!C486,IF(AND(Data!$N$37=3,Data!D486&lt;&gt;""),Data!D486,IF(AND(Data!$N$37=4,Data!E486&lt;&gt;""),Data!E486,IF(AND(Data!$N$37=5,Data!F486&lt;&gt;""),Data!F486,IF(AND(Data!$N$37=6,Data!G486&lt;&gt;""),Data!G486,IF(AND(Data!$N$37=7,Data!H486&lt;&gt;""),Data!H486,IF(AND(Data!$N$37=8,Data!I486&lt;&gt;""),Data!I486,IF(AND(Data!$N$37=9,Data!J486&lt;&gt;""),Data!J486,IF(AND(Data!$N$37=10,Data!K486&lt;&gt;""),Data!K486,""))))))))))</f>
        <v/>
      </c>
      <c r="D487" s="165"/>
    </row>
    <row r="488" spans="2:4" x14ac:dyDescent="0.15">
      <c r="B488" s="162" t="str">
        <f>IF(AND(Data!$N$30=1,Data!B487&lt;&gt;""),Data!B487,IF(AND(Data!$N$30=2,Data!C487&lt;&gt;""),Data!C487,IF(AND(Data!$N$30=3,Data!D487&lt;&gt;""),Data!D487,IF(AND(Data!$N$30=4,Data!E487&lt;&gt;""),Data!E487,IF(AND(Data!$N$30=5,Data!F487&lt;&gt;""),Data!F487,IF(AND(Data!$N$30=6,Data!G487&lt;&gt;""),Data!G487,IF(AND(Data!$N$30=7,Data!H487&lt;&gt;""),Data!H487,IF(AND(Data!$N$30=8,Data!I487&lt;&gt;""),Data!I487,IF(AND(Data!$N$30=9,Data!J487&lt;&gt;""),Data!J487,IF(AND(Data!$N$30=10,Data!K487&lt;&gt;""),Data!K487,""))))))))))</f>
        <v/>
      </c>
      <c r="C488" s="161" t="str">
        <f>IF(AND(Data!$N$37=1,Data!B487&lt;&gt;""),Data!B487,IF(AND(Data!$N$37=2,Data!C487&lt;&gt;""),Data!C487,IF(AND(Data!$N$37=3,Data!D487&lt;&gt;""),Data!D487,IF(AND(Data!$N$37=4,Data!E487&lt;&gt;""),Data!E487,IF(AND(Data!$N$37=5,Data!F487&lt;&gt;""),Data!F487,IF(AND(Data!$N$37=6,Data!G487&lt;&gt;""),Data!G487,IF(AND(Data!$N$37=7,Data!H487&lt;&gt;""),Data!H487,IF(AND(Data!$N$37=8,Data!I487&lt;&gt;""),Data!I487,IF(AND(Data!$N$37=9,Data!J487&lt;&gt;""),Data!J487,IF(AND(Data!$N$37=10,Data!K487&lt;&gt;""),Data!K487,""))))))))))</f>
        <v/>
      </c>
      <c r="D488" s="165"/>
    </row>
    <row r="489" spans="2:4" x14ac:dyDescent="0.15">
      <c r="B489" s="162" t="str">
        <f>IF(AND(Data!$N$30=1,Data!B488&lt;&gt;""),Data!B488,IF(AND(Data!$N$30=2,Data!C488&lt;&gt;""),Data!C488,IF(AND(Data!$N$30=3,Data!D488&lt;&gt;""),Data!D488,IF(AND(Data!$N$30=4,Data!E488&lt;&gt;""),Data!E488,IF(AND(Data!$N$30=5,Data!F488&lt;&gt;""),Data!F488,IF(AND(Data!$N$30=6,Data!G488&lt;&gt;""),Data!G488,IF(AND(Data!$N$30=7,Data!H488&lt;&gt;""),Data!H488,IF(AND(Data!$N$30=8,Data!I488&lt;&gt;""),Data!I488,IF(AND(Data!$N$30=9,Data!J488&lt;&gt;""),Data!J488,IF(AND(Data!$N$30=10,Data!K488&lt;&gt;""),Data!K488,""))))))))))</f>
        <v/>
      </c>
      <c r="C489" s="161" t="str">
        <f>IF(AND(Data!$N$37=1,Data!B488&lt;&gt;""),Data!B488,IF(AND(Data!$N$37=2,Data!C488&lt;&gt;""),Data!C488,IF(AND(Data!$N$37=3,Data!D488&lt;&gt;""),Data!D488,IF(AND(Data!$N$37=4,Data!E488&lt;&gt;""),Data!E488,IF(AND(Data!$N$37=5,Data!F488&lt;&gt;""),Data!F488,IF(AND(Data!$N$37=6,Data!G488&lt;&gt;""),Data!G488,IF(AND(Data!$N$37=7,Data!H488&lt;&gt;""),Data!H488,IF(AND(Data!$N$37=8,Data!I488&lt;&gt;""),Data!I488,IF(AND(Data!$N$37=9,Data!J488&lt;&gt;""),Data!J488,IF(AND(Data!$N$37=10,Data!K488&lt;&gt;""),Data!K488,""))))))))))</f>
        <v/>
      </c>
      <c r="D489" s="165"/>
    </row>
    <row r="490" spans="2:4" x14ac:dyDescent="0.15">
      <c r="B490" s="162" t="str">
        <f>IF(AND(Data!$N$30=1,Data!B489&lt;&gt;""),Data!B489,IF(AND(Data!$N$30=2,Data!C489&lt;&gt;""),Data!C489,IF(AND(Data!$N$30=3,Data!D489&lt;&gt;""),Data!D489,IF(AND(Data!$N$30=4,Data!E489&lt;&gt;""),Data!E489,IF(AND(Data!$N$30=5,Data!F489&lt;&gt;""),Data!F489,IF(AND(Data!$N$30=6,Data!G489&lt;&gt;""),Data!G489,IF(AND(Data!$N$30=7,Data!H489&lt;&gt;""),Data!H489,IF(AND(Data!$N$30=8,Data!I489&lt;&gt;""),Data!I489,IF(AND(Data!$N$30=9,Data!J489&lt;&gt;""),Data!J489,IF(AND(Data!$N$30=10,Data!K489&lt;&gt;""),Data!K489,""))))))))))</f>
        <v/>
      </c>
      <c r="C490" s="161" t="str">
        <f>IF(AND(Data!$N$37=1,Data!B489&lt;&gt;""),Data!B489,IF(AND(Data!$N$37=2,Data!C489&lt;&gt;""),Data!C489,IF(AND(Data!$N$37=3,Data!D489&lt;&gt;""),Data!D489,IF(AND(Data!$N$37=4,Data!E489&lt;&gt;""),Data!E489,IF(AND(Data!$N$37=5,Data!F489&lt;&gt;""),Data!F489,IF(AND(Data!$N$37=6,Data!G489&lt;&gt;""),Data!G489,IF(AND(Data!$N$37=7,Data!H489&lt;&gt;""),Data!H489,IF(AND(Data!$N$37=8,Data!I489&lt;&gt;""),Data!I489,IF(AND(Data!$N$37=9,Data!J489&lt;&gt;""),Data!J489,IF(AND(Data!$N$37=10,Data!K489&lt;&gt;""),Data!K489,""))))))))))</f>
        <v/>
      </c>
      <c r="D490" s="165"/>
    </row>
    <row r="491" spans="2:4" x14ac:dyDescent="0.15">
      <c r="B491" s="162" t="str">
        <f>IF(AND(Data!$N$30=1,Data!B490&lt;&gt;""),Data!B490,IF(AND(Data!$N$30=2,Data!C490&lt;&gt;""),Data!C490,IF(AND(Data!$N$30=3,Data!D490&lt;&gt;""),Data!D490,IF(AND(Data!$N$30=4,Data!E490&lt;&gt;""),Data!E490,IF(AND(Data!$N$30=5,Data!F490&lt;&gt;""),Data!F490,IF(AND(Data!$N$30=6,Data!G490&lt;&gt;""),Data!G490,IF(AND(Data!$N$30=7,Data!H490&lt;&gt;""),Data!H490,IF(AND(Data!$N$30=8,Data!I490&lt;&gt;""),Data!I490,IF(AND(Data!$N$30=9,Data!J490&lt;&gt;""),Data!J490,IF(AND(Data!$N$30=10,Data!K490&lt;&gt;""),Data!K490,""))))))))))</f>
        <v/>
      </c>
      <c r="C491" s="161" t="str">
        <f>IF(AND(Data!$N$37=1,Data!B490&lt;&gt;""),Data!B490,IF(AND(Data!$N$37=2,Data!C490&lt;&gt;""),Data!C490,IF(AND(Data!$N$37=3,Data!D490&lt;&gt;""),Data!D490,IF(AND(Data!$N$37=4,Data!E490&lt;&gt;""),Data!E490,IF(AND(Data!$N$37=5,Data!F490&lt;&gt;""),Data!F490,IF(AND(Data!$N$37=6,Data!G490&lt;&gt;""),Data!G490,IF(AND(Data!$N$37=7,Data!H490&lt;&gt;""),Data!H490,IF(AND(Data!$N$37=8,Data!I490&lt;&gt;""),Data!I490,IF(AND(Data!$N$37=9,Data!J490&lt;&gt;""),Data!J490,IF(AND(Data!$N$37=10,Data!K490&lt;&gt;""),Data!K490,""))))))))))</f>
        <v/>
      </c>
      <c r="D491" s="165"/>
    </row>
    <row r="492" spans="2:4" x14ac:dyDescent="0.15">
      <c r="B492" s="162" t="str">
        <f>IF(AND(Data!$N$30=1,Data!B491&lt;&gt;""),Data!B491,IF(AND(Data!$N$30=2,Data!C491&lt;&gt;""),Data!C491,IF(AND(Data!$N$30=3,Data!D491&lt;&gt;""),Data!D491,IF(AND(Data!$N$30=4,Data!E491&lt;&gt;""),Data!E491,IF(AND(Data!$N$30=5,Data!F491&lt;&gt;""),Data!F491,IF(AND(Data!$N$30=6,Data!G491&lt;&gt;""),Data!G491,IF(AND(Data!$N$30=7,Data!H491&lt;&gt;""),Data!H491,IF(AND(Data!$N$30=8,Data!I491&lt;&gt;""),Data!I491,IF(AND(Data!$N$30=9,Data!J491&lt;&gt;""),Data!J491,IF(AND(Data!$N$30=10,Data!K491&lt;&gt;""),Data!K491,""))))))))))</f>
        <v/>
      </c>
      <c r="C492" s="161" t="str">
        <f>IF(AND(Data!$N$37=1,Data!B491&lt;&gt;""),Data!B491,IF(AND(Data!$N$37=2,Data!C491&lt;&gt;""),Data!C491,IF(AND(Data!$N$37=3,Data!D491&lt;&gt;""),Data!D491,IF(AND(Data!$N$37=4,Data!E491&lt;&gt;""),Data!E491,IF(AND(Data!$N$37=5,Data!F491&lt;&gt;""),Data!F491,IF(AND(Data!$N$37=6,Data!G491&lt;&gt;""),Data!G491,IF(AND(Data!$N$37=7,Data!H491&lt;&gt;""),Data!H491,IF(AND(Data!$N$37=8,Data!I491&lt;&gt;""),Data!I491,IF(AND(Data!$N$37=9,Data!J491&lt;&gt;""),Data!J491,IF(AND(Data!$N$37=10,Data!K491&lt;&gt;""),Data!K491,""))))))))))</f>
        <v/>
      </c>
      <c r="D492" s="165"/>
    </row>
    <row r="493" spans="2:4" x14ac:dyDescent="0.15">
      <c r="B493" s="162" t="str">
        <f>IF(AND(Data!$N$30=1,Data!B492&lt;&gt;""),Data!B492,IF(AND(Data!$N$30=2,Data!C492&lt;&gt;""),Data!C492,IF(AND(Data!$N$30=3,Data!D492&lt;&gt;""),Data!D492,IF(AND(Data!$N$30=4,Data!E492&lt;&gt;""),Data!E492,IF(AND(Data!$N$30=5,Data!F492&lt;&gt;""),Data!F492,IF(AND(Data!$N$30=6,Data!G492&lt;&gt;""),Data!G492,IF(AND(Data!$N$30=7,Data!H492&lt;&gt;""),Data!H492,IF(AND(Data!$N$30=8,Data!I492&lt;&gt;""),Data!I492,IF(AND(Data!$N$30=9,Data!J492&lt;&gt;""),Data!J492,IF(AND(Data!$N$30=10,Data!K492&lt;&gt;""),Data!K492,""))))))))))</f>
        <v/>
      </c>
      <c r="C493" s="161" t="str">
        <f>IF(AND(Data!$N$37=1,Data!B492&lt;&gt;""),Data!B492,IF(AND(Data!$N$37=2,Data!C492&lt;&gt;""),Data!C492,IF(AND(Data!$N$37=3,Data!D492&lt;&gt;""),Data!D492,IF(AND(Data!$N$37=4,Data!E492&lt;&gt;""),Data!E492,IF(AND(Data!$N$37=5,Data!F492&lt;&gt;""),Data!F492,IF(AND(Data!$N$37=6,Data!G492&lt;&gt;""),Data!G492,IF(AND(Data!$N$37=7,Data!H492&lt;&gt;""),Data!H492,IF(AND(Data!$N$37=8,Data!I492&lt;&gt;""),Data!I492,IF(AND(Data!$N$37=9,Data!J492&lt;&gt;""),Data!J492,IF(AND(Data!$N$37=10,Data!K492&lt;&gt;""),Data!K492,""))))))))))</f>
        <v/>
      </c>
      <c r="D493" s="165"/>
    </row>
    <row r="494" spans="2:4" x14ac:dyDescent="0.15">
      <c r="B494" s="162" t="str">
        <f>IF(AND(Data!$N$30=1,Data!B493&lt;&gt;""),Data!B493,IF(AND(Data!$N$30=2,Data!C493&lt;&gt;""),Data!C493,IF(AND(Data!$N$30=3,Data!D493&lt;&gt;""),Data!D493,IF(AND(Data!$N$30=4,Data!E493&lt;&gt;""),Data!E493,IF(AND(Data!$N$30=5,Data!F493&lt;&gt;""),Data!F493,IF(AND(Data!$N$30=6,Data!G493&lt;&gt;""),Data!G493,IF(AND(Data!$N$30=7,Data!H493&lt;&gt;""),Data!H493,IF(AND(Data!$N$30=8,Data!I493&lt;&gt;""),Data!I493,IF(AND(Data!$N$30=9,Data!J493&lt;&gt;""),Data!J493,IF(AND(Data!$N$30=10,Data!K493&lt;&gt;""),Data!K493,""))))))))))</f>
        <v/>
      </c>
      <c r="C494" s="161" t="str">
        <f>IF(AND(Data!$N$37=1,Data!B493&lt;&gt;""),Data!B493,IF(AND(Data!$N$37=2,Data!C493&lt;&gt;""),Data!C493,IF(AND(Data!$N$37=3,Data!D493&lt;&gt;""),Data!D493,IF(AND(Data!$N$37=4,Data!E493&lt;&gt;""),Data!E493,IF(AND(Data!$N$37=5,Data!F493&lt;&gt;""),Data!F493,IF(AND(Data!$N$37=6,Data!G493&lt;&gt;""),Data!G493,IF(AND(Data!$N$37=7,Data!H493&lt;&gt;""),Data!H493,IF(AND(Data!$N$37=8,Data!I493&lt;&gt;""),Data!I493,IF(AND(Data!$N$37=9,Data!J493&lt;&gt;""),Data!J493,IF(AND(Data!$N$37=10,Data!K493&lt;&gt;""),Data!K493,""))))))))))</f>
        <v/>
      </c>
      <c r="D494" s="165"/>
    </row>
    <row r="495" spans="2:4" x14ac:dyDescent="0.15">
      <c r="B495" s="162" t="str">
        <f>IF(AND(Data!$N$30=1,Data!B494&lt;&gt;""),Data!B494,IF(AND(Data!$N$30=2,Data!C494&lt;&gt;""),Data!C494,IF(AND(Data!$N$30=3,Data!D494&lt;&gt;""),Data!D494,IF(AND(Data!$N$30=4,Data!E494&lt;&gt;""),Data!E494,IF(AND(Data!$N$30=5,Data!F494&lt;&gt;""),Data!F494,IF(AND(Data!$N$30=6,Data!G494&lt;&gt;""),Data!G494,IF(AND(Data!$N$30=7,Data!H494&lt;&gt;""),Data!H494,IF(AND(Data!$N$30=8,Data!I494&lt;&gt;""),Data!I494,IF(AND(Data!$N$30=9,Data!J494&lt;&gt;""),Data!J494,IF(AND(Data!$N$30=10,Data!K494&lt;&gt;""),Data!K494,""))))))))))</f>
        <v/>
      </c>
      <c r="C495" s="161" t="str">
        <f>IF(AND(Data!$N$37=1,Data!B494&lt;&gt;""),Data!B494,IF(AND(Data!$N$37=2,Data!C494&lt;&gt;""),Data!C494,IF(AND(Data!$N$37=3,Data!D494&lt;&gt;""),Data!D494,IF(AND(Data!$N$37=4,Data!E494&lt;&gt;""),Data!E494,IF(AND(Data!$N$37=5,Data!F494&lt;&gt;""),Data!F494,IF(AND(Data!$N$37=6,Data!G494&lt;&gt;""),Data!G494,IF(AND(Data!$N$37=7,Data!H494&lt;&gt;""),Data!H494,IF(AND(Data!$N$37=8,Data!I494&lt;&gt;""),Data!I494,IF(AND(Data!$N$37=9,Data!J494&lt;&gt;""),Data!J494,IF(AND(Data!$N$37=10,Data!K494&lt;&gt;""),Data!K494,""))))))))))</f>
        <v/>
      </c>
      <c r="D495" s="165"/>
    </row>
    <row r="496" spans="2:4" x14ac:dyDescent="0.15">
      <c r="B496" s="162" t="str">
        <f>IF(AND(Data!$N$30=1,Data!B495&lt;&gt;""),Data!B495,IF(AND(Data!$N$30=2,Data!C495&lt;&gt;""),Data!C495,IF(AND(Data!$N$30=3,Data!D495&lt;&gt;""),Data!D495,IF(AND(Data!$N$30=4,Data!E495&lt;&gt;""),Data!E495,IF(AND(Data!$N$30=5,Data!F495&lt;&gt;""),Data!F495,IF(AND(Data!$N$30=6,Data!G495&lt;&gt;""),Data!G495,IF(AND(Data!$N$30=7,Data!H495&lt;&gt;""),Data!H495,IF(AND(Data!$N$30=8,Data!I495&lt;&gt;""),Data!I495,IF(AND(Data!$N$30=9,Data!J495&lt;&gt;""),Data!J495,IF(AND(Data!$N$30=10,Data!K495&lt;&gt;""),Data!K495,""))))))))))</f>
        <v/>
      </c>
      <c r="C496" s="161" t="str">
        <f>IF(AND(Data!$N$37=1,Data!B495&lt;&gt;""),Data!B495,IF(AND(Data!$N$37=2,Data!C495&lt;&gt;""),Data!C495,IF(AND(Data!$N$37=3,Data!D495&lt;&gt;""),Data!D495,IF(AND(Data!$N$37=4,Data!E495&lt;&gt;""),Data!E495,IF(AND(Data!$N$37=5,Data!F495&lt;&gt;""),Data!F495,IF(AND(Data!$N$37=6,Data!G495&lt;&gt;""),Data!G495,IF(AND(Data!$N$37=7,Data!H495&lt;&gt;""),Data!H495,IF(AND(Data!$N$37=8,Data!I495&lt;&gt;""),Data!I495,IF(AND(Data!$N$37=9,Data!J495&lt;&gt;""),Data!J495,IF(AND(Data!$N$37=10,Data!K495&lt;&gt;""),Data!K495,""))))))))))</f>
        <v/>
      </c>
      <c r="D496" s="165"/>
    </row>
    <row r="497" spans="2:4" x14ac:dyDescent="0.15">
      <c r="B497" s="162" t="str">
        <f>IF(AND(Data!$N$30=1,Data!B496&lt;&gt;""),Data!B496,IF(AND(Data!$N$30=2,Data!C496&lt;&gt;""),Data!C496,IF(AND(Data!$N$30=3,Data!D496&lt;&gt;""),Data!D496,IF(AND(Data!$N$30=4,Data!E496&lt;&gt;""),Data!E496,IF(AND(Data!$N$30=5,Data!F496&lt;&gt;""),Data!F496,IF(AND(Data!$N$30=6,Data!G496&lt;&gt;""),Data!G496,IF(AND(Data!$N$30=7,Data!H496&lt;&gt;""),Data!H496,IF(AND(Data!$N$30=8,Data!I496&lt;&gt;""),Data!I496,IF(AND(Data!$N$30=9,Data!J496&lt;&gt;""),Data!J496,IF(AND(Data!$N$30=10,Data!K496&lt;&gt;""),Data!K496,""))))))))))</f>
        <v/>
      </c>
      <c r="C497" s="161" t="str">
        <f>IF(AND(Data!$N$37=1,Data!B496&lt;&gt;""),Data!B496,IF(AND(Data!$N$37=2,Data!C496&lt;&gt;""),Data!C496,IF(AND(Data!$N$37=3,Data!D496&lt;&gt;""),Data!D496,IF(AND(Data!$N$37=4,Data!E496&lt;&gt;""),Data!E496,IF(AND(Data!$N$37=5,Data!F496&lt;&gt;""),Data!F496,IF(AND(Data!$N$37=6,Data!G496&lt;&gt;""),Data!G496,IF(AND(Data!$N$37=7,Data!H496&lt;&gt;""),Data!H496,IF(AND(Data!$N$37=8,Data!I496&lt;&gt;""),Data!I496,IF(AND(Data!$N$37=9,Data!J496&lt;&gt;""),Data!J496,IF(AND(Data!$N$37=10,Data!K496&lt;&gt;""),Data!K496,""))))))))))</f>
        <v/>
      </c>
      <c r="D497" s="165"/>
    </row>
    <row r="498" spans="2:4" x14ac:dyDescent="0.15">
      <c r="B498" s="162" t="str">
        <f>IF(AND(Data!$N$30=1,Data!B497&lt;&gt;""),Data!B497,IF(AND(Data!$N$30=2,Data!C497&lt;&gt;""),Data!C497,IF(AND(Data!$N$30=3,Data!D497&lt;&gt;""),Data!D497,IF(AND(Data!$N$30=4,Data!E497&lt;&gt;""),Data!E497,IF(AND(Data!$N$30=5,Data!F497&lt;&gt;""),Data!F497,IF(AND(Data!$N$30=6,Data!G497&lt;&gt;""),Data!G497,IF(AND(Data!$N$30=7,Data!H497&lt;&gt;""),Data!H497,IF(AND(Data!$N$30=8,Data!I497&lt;&gt;""),Data!I497,IF(AND(Data!$N$30=9,Data!J497&lt;&gt;""),Data!J497,IF(AND(Data!$N$30=10,Data!K497&lt;&gt;""),Data!K497,""))))))))))</f>
        <v/>
      </c>
      <c r="C498" s="161" t="str">
        <f>IF(AND(Data!$N$37=1,Data!B497&lt;&gt;""),Data!B497,IF(AND(Data!$N$37=2,Data!C497&lt;&gt;""),Data!C497,IF(AND(Data!$N$37=3,Data!D497&lt;&gt;""),Data!D497,IF(AND(Data!$N$37=4,Data!E497&lt;&gt;""),Data!E497,IF(AND(Data!$N$37=5,Data!F497&lt;&gt;""),Data!F497,IF(AND(Data!$N$37=6,Data!G497&lt;&gt;""),Data!G497,IF(AND(Data!$N$37=7,Data!H497&lt;&gt;""),Data!H497,IF(AND(Data!$N$37=8,Data!I497&lt;&gt;""),Data!I497,IF(AND(Data!$N$37=9,Data!J497&lt;&gt;""),Data!J497,IF(AND(Data!$N$37=10,Data!K497&lt;&gt;""),Data!K497,""))))))))))</f>
        <v/>
      </c>
      <c r="D498" s="165"/>
    </row>
    <row r="499" spans="2:4" x14ac:dyDescent="0.15">
      <c r="B499" s="162" t="str">
        <f>IF(AND(Data!$N$30=1,Data!B498&lt;&gt;""),Data!B498,IF(AND(Data!$N$30=2,Data!C498&lt;&gt;""),Data!C498,IF(AND(Data!$N$30=3,Data!D498&lt;&gt;""),Data!D498,IF(AND(Data!$N$30=4,Data!E498&lt;&gt;""),Data!E498,IF(AND(Data!$N$30=5,Data!F498&lt;&gt;""),Data!F498,IF(AND(Data!$N$30=6,Data!G498&lt;&gt;""),Data!G498,IF(AND(Data!$N$30=7,Data!H498&lt;&gt;""),Data!H498,IF(AND(Data!$N$30=8,Data!I498&lt;&gt;""),Data!I498,IF(AND(Data!$N$30=9,Data!J498&lt;&gt;""),Data!J498,IF(AND(Data!$N$30=10,Data!K498&lt;&gt;""),Data!K498,""))))))))))</f>
        <v/>
      </c>
      <c r="C499" s="161" t="str">
        <f>IF(AND(Data!$N$37=1,Data!B498&lt;&gt;""),Data!B498,IF(AND(Data!$N$37=2,Data!C498&lt;&gt;""),Data!C498,IF(AND(Data!$N$37=3,Data!D498&lt;&gt;""),Data!D498,IF(AND(Data!$N$37=4,Data!E498&lt;&gt;""),Data!E498,IF(AND(Data!$N$37=5,Data!F498&lt;&gt;""),Data!F498,IF(AND(Data!$N$37=6,Data!G498&lt;&gt;""),Data!G498,IF(AND(Data!$N$37=7,Data!H498&lt;&gt;""),Data!H498,IF(AND(Data!$N$37=8,Data!I498&lt;&gt;""),Data!I498,IF(AND(Data!$N$37=9,Data!J498&lt;&gt;""),Data!J498,IF(AND(Data!$N$37=10,Data!K498&lt;&gt;""),Data!K498,""))))))))))</f>
        <v/>
      </c>
      <c r="D499" s="165"/>
    </row>
    <row r="500" spans="2:4" x14ac:dyDescent="0.15">
      <c r="B500" s="162" t="str">
        <f>IF(AND(Data!$N$30=1,Data!B499&lt;&gt;""),Data!B499,IF(AND(Data!$N$30=2,Data!C499&lt;&gt;""),Data!C499,IF(AND(Data!$N$30=3,Data!D499&lt;&gt;""),Data!D499,IF(AND(Data!$N$30=4,Data!E499&lt;&gt;""),Data!E499,IF(AND(Data!$N$30=5,Data!F499&lt;&gt;""),Data!F499,IF(AND(Data!$N$30=6,Data!G499&lt;&gt;""),Data!G499,IF(AND(Data!$N$30=7,Data!H499&lt;&gt;""),Data!H499,IF(AND(Data!$N$30=8,Data!I499&lt;&gt;""),Data!I499,IF(AND(Data!$N$30=9,Data!J499&lt;&gt;""),Data!J499,IF(AND(Data!$N$30=10,Data!K499&lt;&gt;""),Data!K499,""))))))))))</f>
        <v/>
      </c>
      <c r="C500" s="161" t="str">
        <f>IF(AND(Data!$N$37=1,Data!B499&lt;&gt;""),Data!B499,IF(AND(Data!$N$37=2,Data!C499&lt;&gt;""),Data!C499,IF(AND(Data!$N$37=3,Data!D499&lt;&gt;""),Data!D499,IF(AND(Data!$N$37=4,Data!E499&lt;&gt;""),Data!E499,IF(AND(Data!$N$37=5,Data!F499&lt;&gt;""),Data!F499,IF(AND(Data!$N$37=6,Data!G499&lt;&gt;""),Data!G499,IF(AND(Data!$N$37=7,Data!H499&lt;&gt;""),Data!H499,IF(AND(Data!$N$37=8,Data!I499&lt;&gt;""),Data!I499,IF(AND(Data!$N$37=9,Data!J499&lt;&gt;""),Data!J499,IF(AND(Data!$N$37=10,Data!K499&lt;&gt;""),Data!K499,""))))))))))</f>
        <v/>
      </c>
      <c r="D500" s="165"/>
    </row>
    <row r="501" spans="2:4" x14ac:dyDescent="0.15">
      <c r="B501" s="162" t="str">
        <f>IF(AND(Data!$N$30=1,Data!B500&lt;&gt;""),Data!B500,IF(AND(Data!$N$30=2,Data!C500&lt;&gt;""),Data!C500,IF(AND(Data!$N$30=3,Data!D500&lt;&gt;""),Data!D500,IF(AND(Data!$N$30=4,Data!E500&lt;&gt;""),Data!E500,IF(AND(Data!$N$30=5,Data!F500&lt;&gt;""),Data!F500,IF(AND(Data!$N$30=6,Data!G500&lt;&gt;""),Data!G500,IF(AND(Data!$N$30=7,Data!H500&lt;&gt;""),Data!H500,IF(AND(Data!$N$30=8,Data!I500&lt;&gt;""),Data!I500,IF(AND(Data!$N$30=9,Data!J500&lt;&gt;""),Data!J500,IF(AND(Data!$N$30=10,Data!K500&lt;&gt;""),Data!K500,""))))))))))</f>
        <v/>
      </c>
      <c r="C501" s="161" t="str">
        <f>IF(AND(Data!$N$37=1,Data!B500&lt;&gt;""),Data!B500,IF(AND(Data!$N$37=2,Data!C500&lt;&gt;""),Data!C500,IF(AND(Data!$N$37=3,Data!D500&lt;&gt;""),Data!D500,IF(AND(Data!$N$37=4,Data!E500&lt;&gt;""),Data!E500,IF(AND(Data!$N$37=5,Data!F500&lt;&gt;""),Data!F500,IF(AND(Data!$N$37=6,Data!G500&lt;&gt;""),Data!G500,IF(AND(Data!$N$37=7,Data!H500&lt;&gt;""),Data!H500,IF(AND(Data!$N$37=8,Data!I500&lt;&gt;""),Data!I500,IF(AND(Data!$N$37=9,Data!J500&lt;&gt;""),Data!J500,IF(AND(Data!$N$37=10,Data!K500&lt;&gt;""),Data!K500,""))))))))))</f>
        <v/>
      </c>
      <c r="D501" s="165"/>
    </row>
    <row r="502" spans="2:4" x14ac:dyDescent="0.15">
      <c r="B502" s="162" t="str">
        <f>IF(AND(Data!$N$30=1,Data!B501&lt;&gt;""),Data!B501,IF(AND(Data!$N$30=2,Data!C501&lt;&gt;""),Data!C501,IF(AND(Data!$N$30=3,Data!D501&lt;&gt;""),Data!D501,IF(AND(Data!$N$30=4,Data!E501&lt;&gt;""),Data!E501,IF(AND(Data!$N$30=5,Data!F501&lt;&gt;""),Data!F501,IF(AND(Data!$N$30=6,Data!G501&lt;&gt;""),Data!G501,IF(AND(Data!$N$30=7,Data!H501&lt;&gt;""),Data!H501,IF(AND(Data!$N$30=8,Data!I501&lt;&gt;""),Data!I501,IF(AND(Data!$N$30=9,Data!J501&lt;&gt;""),Data!J501,IF(AND(Data!$N$30=10,Data!K501&lt;&gt;""),Data!K501,""))))))))))</f>
        <v/>
      </c>
      <c r="C502" s="161" t="str">
        <f>IF(AND(Data!$N$37=1,Data!B501&lt;&gt;""),Data!B501,IF(AND(Data!$N$37=2,Data!C501&lt;&gt;""),Data!C501,IF(AND(Data!$N$37=3,Data!D501&lt;&gt;""),Data!D501,IF(AND(Data!$N$37=4,Data!E501&lt;&gt;""),Data!E501,IF(AND(Data!$N$37=5,Data!F501&lt;&gt;""),Data!F501,IF(AND(Data!$N$37=6,Data!G501&lt;&gt;""),Data!G501,IF(AND(Data!$N$37=7,Data!H501&lt;&gt;""),Data!H501,IF(AND(Data!$N$37=8,Data!I501&lt;&gt;""),Data!I501,IF(AND(Data!$N$37=9,Data!J501&lt;&gt;""),Data!J501,IF(AND(Data!$N$37=10,Data!K501&lt;&gt;""),Data!K501,""))))))))))</f>
        <v/>
      </c>
      <c r="D502" s="165"/>
    </row>
    <row r="503" spans="2:4" x14ac:dyDescent="0.15">
      <c r="B503" s="162" t="str">
        <f>IF(AND(Data!$N$30=1,Data!B502&lt;&gt;""),Data!B502,IF(AND(Data!$N$30=2,Data!C502&lt;&gt;""),Data!C502,IF(AND(Data!$N$30=3,Data!D502&lt;&gt;""),Data!D502,IF(AND(Data!$N$30=4,Data!E502&lt;&gt;""),Data!E502,IF(AND(Data!$N$30=5,Data!F502&lt;&gt;""),Data!F502,IF(AND(Data!$N$30=6,Data!G502&lt;&gt;""),Data!G502,IF(AND(Data!$N$30=7,Data!H502&lt;&gt;""),Data!H502,IF(AND(Data!$N$30=8,Data!I502&lt;&gt;""),Data!I502,IF(AND(Data!$N$30=9,Data!J502&lt;&gt;""),Data!J502,IF(AND(Data!$N$30=10,Data!K502&lt;&gt;""),Data!K502,""))))))))))</f>
        <v/>
      </c>
      <c r="C503" s="161" t="str">
        <f>IF(AND(Data!$N$37=1,Data!B502&lt;&gt;""),Data!B502,IF(AND(Data!$N$37=2,Data!C502&lt;&gt;""),Data!C502,IF(AND(Data!$N$37=3,Data!D502&lt;&gt;""),Data!D502,IF(AND(Data!$N$37=4,Data!E502&lt;&gt;""),Data!E502,IF(AND(Data!$N$37=5,Data!F502&lt;&gt;""),Data!F502,IF(AND(Data!$N$37=6,Data!G502&lt;&gt;""),Data!G502,IF(AND(Data!$N$37=7,Data!H502&lt;&gt;""),Data!H502,IF(AND(Data!$N$37=8,Data!I502&lt;&gt;""),Data!I502,IF(AND(Data!$N$37=9,Data!J502&lt;&gt;""),Data!J502,IF(AND(Data!$N$37=10,Data!K502&lt;&gt;""),Data!K502,""))))))))))</f>
        <v/>
      </c>
      <c r="D503" s="165"/>
    </row>
    <row r="504" spans="2:4" x14ac:dyDescent="0.15">
      <c r="B504" s="162" t="str">
        <f>IF(AND(Data!$N$30=1,Data!B503&lt;&gt;""),Data!B503,IF(AND(Data!$N$30=2,Data!C503&lt;&gt;""),Data!C503,IF(AND(Data!$N$30=3,Data!D503&lt;&gt;""),Data!D503,IF(AND(Data!$N$30=4,Data!E503&lt;&gt;""),Data!E503,IF(AND(Data!$N$30=5,Data!F503&lt;&gt;""),Data!F503,IF(AND(Data!$N$30=6,Data!G503&lt;&gt;""),Data!G503,IF(AND(Data!$N$30=7,Data!H503&lt;&gt;""),Data!H503,IF(AND(Data!$N$30=8,Data!I503&lt;&gt;""),Data!I503,IF(AND(Data!$N$30=9,Data!J503&lt;&gt;""),Data!J503,IF(AND(Data!$N$30=10,Data!K503&lt;&gt;""),Data!K503,""))))))))))</f>
        <v/>
      </c>
      <c r="C504" s="161" t="str">
        <f>IF(AND(Data!$N$37=1,Data!B503&lt;&gt;""),Data!B503,IF(AND(Data!$N$37=2,Data!C503&lt;&gt;""),Data!C503,IF(AND(Data!$N$37=3,Data!D503&lt;&gt;""),Data!D503,IF(AND(Data!$N$37=4,Data!E503&lt;&gt;""),Data!E503,IF(AND(Data!$N$37=5,Data!F503&lt;&gt;""),Data!F503,IF(AND(Data!$N$37=6,Data!G503&lt;&gt;""),Data!G503,IF(AND(Data!$N$37=7,Data!H503&lt;&gt;""),Data!H503,IF(AND(Data!$N$37=8,Data!I503&lt;&gt;""),Data!I503,IF(AND(Data!$N$37=9,Data!J503&lt;&gt;""),Data!J503,IF(AND(Data!$N$37=10,Data!K503&lt;&gt;""),Data!K503,""))))))))))</f>
        <v/>
      </c>
      <c r="D504" s="165"/>
    </row>
    <row r="505" spans="2:4" x14ac:dyDescent="0.15">
      <c r="B505" s="162" t="str">
        <f>IF(AND(Data!$N$30=1,Data!B504&lt;&gt;""),Data!B504,IF(AND(Data!$N$30=2,Data!C504&lt;&gt;""),Data!C504,IF(AND(Data!$N$30=3,Data!D504&lt;&gt;""),Data!D504,IF(AND(Data!$N$30=4,Data!E504&lt;&gt;""),Data!E504,IF(AND(Data!$N$30=5,Data!F504&lt;&gt;""),Data!F504,IF(AND(Data!$N$30=6,Data!G504&lt;&gt;""),Data!G504,IF(AND(Data!$N$30=7,Data!H504&lt;&gt;""),Data!H504,IF(AND(Data!$N$30=8,Data!I504&lt;&gt;""),Data!I504,IF(AND(Data!$N$30=9,Data!J504&lt;&gt;""),Data!J504,IF(AND(Data!$N$30=10,Data!K504&lt;&gt;""),Data!K504,""))))))))))</f>
        <v/>
      </c>
      <c r="C505" s="161" t="str">
        <f>IF(AND(Data!$N$37=1,Data!B504&lt;&gt;""),Data!B504,IF(AND(Data!$N$37=2,Data!C504&lt;&gt;""),Data!C504,IF(AND(Data!$N$37=3,Data!D504&lt;&gt;""),Data!D504,IF(AND(Data!$N$37=4,Data!E504&lt;&gt;""),Data!E504,IF(AND(Data!$N$37=5,Data!F504&lt;&gt;""),Data!F504,IF(AND(Data!$N$37=6,Data!G504&lt;&gt;""),Data!G504,IF(AND(Data!$N$37=7,Data!H504&lt;&gt;""),Data!H504,IF(AND(Data!$N$37=8,Data!I504&lt;&gt;""),Data!I504,IF(AND(Data!$N$37=9,Data!J504&lt;&gt;""),Data!J504,IF(AND(Data!$N$37=10,Data!K504&lt;&gt;""),Data!K504,""))))))))))</f>
        <v/>
      </c>
      <c r="D505" s="165"/>
    </row>
    <row r="506" spans="2:4" x14ac:dyDescent="0.15">
      <c r="B506" s="162" t="str">
        <f>IF(AND(Data!$N$30=1,Data!B505&lt;&gt;""),Data!B505,IF(AND(Data!$N$30=2,Data!C505&lt;&gt;""),Data!C505,IF(AND(Data!$N$30=3,Data!D505&lt;&gt;""),Data!D505,IF(AND(Data!$N$30=4,Data!E505&lt;&gt;""),Data!E505,IF(AND(Data!$N$30=5,Data!F505&lt;&gt;""),Data!F505,IF(AND(Data!$N$30=6,Data!G505&lt;&gt;""),Data!G505,IF(AND(Data!$N$30=7,Data!H505&lt;&gt;""),Data!H505,IF(AND(Data!$N$30=8,Data!I505&lt;&gt;""),Data!I505,IF(AND(Data!$N$30=9,Data!J505&lt;&gt;""),Data!J505,IF(AND(Data!$N$30=10,Data!K505&lt;&gt;""),Data!K505,""))))))))))</f>
        <v/>
      </c>
      <c r="C506" s="161" t="str">
        <f>IF(AND(Data!$N$37=1,Data!B505&lt;&gt;""),Data!B505,IF(AND(Data!$N$37=2,Data!C505&lt;&gt;""),Data!C505,IF(AND(Data!$N$37=3,Data!D505&lt;&gt;""),Data!D505,IF(AND(Data!$N$37=4,Data!E505&lt;&gt;""),Data!E505,IF(AND(Data!$N$37=5,Data!F505&lt;&gt;""),Data!F505,IF(AND(Data!$N$37=6,Data!G505&lt;&gt;""),Data!G505,IF(AND(Data!$N$37=7,Data!H505&lt;&gt;""),Data!H505,IF(AND(Data!$N$37=8,Data!I505&lt;&gt;""),Data!I505,IF(AND(Data!$N$37=9,Data!J505&lt;&gt;""),Data!J505,IF(AND(Data!$N$37=10,Data!K505&lt;&gt;""),Data!K505,""))))))))))</f>
        <v/>
      </c>
      <c r="D506" s="165"/>
    </row>
    <row r="507" spans="2:4" x14ac:dyDescent="0.15">
      <c r="B507" s="162" t="str">
        <f>IF(AND(Data!$N$30=1,Data!B506&lt;&gt;""),Data!B506,IF(AND(Data!$N$30=2,Data!C506&lt;&gt;""),Data!C506,IF(AND(Data!$N$30=3,Data!D506&lt;&gt;""),Data!D506,IF(AND(Data!$N$30=4,Data!E506&lt;&gt;""),Data!E506,IF(AND(Data!$N$30=5,Data!F506&lt;&gt;""),Data!F506,IF(AND(Data!$N$30=6,Data!G506&lt;&gt;""),Data!G506,IF(AND(Data!$N$30=7,Data!H506&lt;&gt;""),Data!H506,IF(AND(Data!$N$30=8,Data!I506&lt;&gt;""),Data!I506,IF(AND(Data!$N$30=9,Data!J506&lt;&gt;""),Data!J506,IF(AND(Data!$N$30=10,Data!K506&lt;&gt;""),Data!K506,""))))))))))</f>
        <v/>
      </c>
      <c r="C507" s="161" t="str">
        <f>IF(AND(Data!$N$37=1,Data!B506&lt;&gt;""),Data!B506,IF(AND(Data!$N$37=2,Data!C506&lt;&gt;""),Data!C506,IF(AND(Data!$N$37=3,Data!D506&lt;&gt;""),Data!D506,IF(AND(Data!$N$37=4,Data!E506&lt;&gt;""),Data!E506,IF(AND(Data!$N$37=5,Data!F506&lt;&gt;""),Data!F506,IF(AND(Data!$N$37=6,Data!G506&lt;&gt;""),Data!G506,IF(AND(Data!$N$37=7,Data!H506&lt;&gt;""),Data!H506,IF(AND(Data!$N$37=8,Data!I506&lt;&gt;""),Data!I506,IF(AND(Data!$N$37=9,Data!J506&lt;&gt;""),Data!J506,IF(AND(Data!$N$37=10,Data!K506&lt;&gt;""),Data!K506,""))))))))))</f>
        <v/>
      </c>
      <c r="D507" s="165"/>
    </row>
    <row r="508" spans="2:4" x14ac:dyDescent="0.15">
      <c r="B508" s="162" t="str">
        <f>IF(AND(Data!$N$30=1,Data!B507&lt;&gt;""),Data!B507,IF(AND(Data!$N$30=2,Data!C507&lt;&gt;""),Data!C507,IF(AND(Data!$N$30=3,Data!D507&lt;&gt;""),Data!D507,IF(AND(Data!$N$30=4,Data!E507&lt;&gt;""),Data!E507,IF(AND(Data!$N$30=5,Data!F507&lt;&gt;""),Data!F507,IF(AND(Data!$N$30=6,Data!G507&lt;&gt;""),Data!G507,IF(AND(Data!$N$30=7,Data!H507&lt;&gt;""),Data!H507,IF(AND(Data!$N$30=8,Data!I507&lt;&gt;""),Data!I507,IF(AND(Data!$N$30=9,Data!J507&lt;&gt;""),Data!J507,IF(AND(Data!$N$30=10,Data!K507&lt;&gt;""),Data!K507,""))))))))))</f>
        <v/>
      </c>
      <c r="C508" s="161" t="str">
        <f>IF(AND(Data!$N$37=1,Data!B507&lt;&gt;""),Data!B507,IF(AND(Data!$N$37=2,Data!C507&lt;&gt;""),Data!C507,IF(AND(Data!$N$37=3,Data!D507&lt;&gt;""),Data!D507,IF(AND(Data!$N$37=4,Data!E507&lt;&gt;""),Data!E507,IF(AND(Data!$N$37=5,Data!F507&lt;&gt;""),Data!F507,IF(AND(Data!$N$37=6,Data!G507&lt;&gt;""),Data!G507,IF(AND(Data!$N$37=7,Data!H507&lt;&gt;""),Data!H507,IF(AND(Data!$N$37=8,Data!I507&lt;&gt;""),Data!I507,IF(AND(Data!$N$37=9,Data!J507&lt;&gt;""),Data!J507,IF(AND(Data!$N$37=10,Data!K507&lt;&gt;""),Data!K507,""))))))))))</f>
        <v/>
      </c>
      <c r="D508" s="165"/>
    </row>
    <row r="509" spans="2:4" x14ac:dyDescent="0.15">
      <c r="B509" s="162" t="str">
        <f>IF(AND(Data!$N$30=1,Data!B508&lt;&gt;""),Data!B508,IF(AND(Data!$N$30=2,Data!C508&lt;&gt;""),Data!C508,IF(AND(Data!$N$30=3,Data!D508&lt;&gt;""),Data!D508,IF(AND(Data!$N$30=4,Data!E508&lt;&gt;""),Data!E508,IF(AND(Data!$N$30=5,Data!F508&lt;&gt;""),Data!F508,IF(AND(Data!$N$30=6,Data!G508&lt;&gt;""),Data!G508,IF(AND(Data!$N$30=7,Data!H508&lt;&gt;""),Data!H508,IF(AND(Data!$N$30=8,Data!I508&lt;&gt;""),Data!I508,IF(AND(Data!$N$30=9,Data!J508&lt;&gt;""),Data!J508,IF(AND(Data!$N$30=10,Data!K508&lt;&gt;""),Data!K508,""))))))))))</f>
        <v/>
      </c>
      <c r="C509" s="161" t="str">
        <f>IF(AND(Data!$N$37=1,Data!B508&lt;&gt;""),Data!B508,IF(AND(Data!$N$37=2,Data!C508&lt;&gt;""),Data!C508,IF(AND(Data!$N$37=3,Data!D508&lt;&gt;""),Data!D508,IF(AND(Data!$N$37=4,Data!E508&lt;&gt;""),Data!E508,IF(AND(Data!$N$37=5,Data!F508&lt;&gt;""),Data!F508,IF(AND(Data!$N$37=6,Data!G508&lt;&gt;""),Data!G508,IF(AND(Data!$N$37=7,Data!H508&lt;&gt;""),Data!H508,IF(AND(Data!$N$37=8,Data!I508&lt;&gt;""),Data!I508,IF(AND(Data!$N$37=9,Data!J508&lt;&gt;""),Data!J508,IF(AND(Data!$N$37=10,Data!K508&lt;&gt;""),Data!K508,""))))))))))</f>
        <v/>
      </c>
      <c r="D509" s="165"/>
    </row>
    <row r="510" spans="2:4" x14ac:dyDescent="0.15">
      <c r="B510" s="162" t="str">
        <f>IF(AND(Data!$N$30=1,Data!B509&lt;&gt;""),Data!B509,IF(AND(Data!$N$30=2,Data!C509&lt;&gt;""),Data!C509,IF(AND(Data!$N$30=3,Data!D509&lt;&gt;""),Data!D509,IF(AND(Data!$N$30=4,Data!E509&lt;&gt;""),Data!E509,IF(AND(Data!$N$30=5,Data!F509&lt;&gt;""),Data!F509,IF(AND(Data!$N$30=6,Data!G509&lt;&gt;""),Data!G509,IF(AND(Data!$N$30=7,Data!H509&lt;&gt;""),Data!H509,IF(AND(Data!$N$30=8,Data!I509&lt;&gt;""),Data!I509,IF(AND(Data!$N$30=9,Data!J509&lt;&gt;""),Data!J509,IF(AND(Data!$N$30=10,Data!K509&lt;&gt;""),Data!K509,""))))))))))</f>
        <v/>
      </c>
      <c r="C510" s="161" t="str">
        <f>IF(AND(Data!$N$37=1,Data!B509&lt;&gt;""),Data!B509,IF(AND(Data!$N$37=2,Data!C509&lt;&gt;""),Data!C509,IF(AND(Data!$N$37=3,Data!D509&lt;&gt;""),Data!D509,IF(AND(Data!$N$37=4,Data!E509&lt;&gt;""),Data!E509,IF(AND(Data!$N$37=5,Data!F509&lt;&gt;""),Data!F509,IF(AND(Data!$N$37=6,Data!G509&lt;&gt;""),Data!G509,IF(AND(Data!$N$37=7,Data!H509&lt;&gt;""),Data!H509,IF(AND(Data!$N$37=8,Data!I509&lt;&gt;""),Data!I509,IF(AND(Data!$N$37=9,Data!J509&lt;&gt;""),Data!J509,IF(AND(Data!$N$37=10,Data!K509&lt;&gt;""),Data!K509,""))))))))))</f>
        <v/>
      </c>
      <c r="D510" s="165"/>
    </row>
    <row r="511" spans="2:4" x14ac:dyDescent="0.15">
      <c r="B511" s="162" t="str">
        <f>IF(AND(Data!$N$30=1,Data!B510&lt;&gt;""),Data!B510,IF(AND(Data!$N$30=2,Data!C510&lt;&gt;""),Data!C510,IF(AND(Data!$N$30=3,Data!D510&lt;&gt;""),Data!D510,IF(AND(Data!$N$30=4,Data!E510&lt;&gt;""),Data!E510,IF(AND(Data!$N$30=5,Data!F510&lt;&gt;""),Data!F510,IF(AND(Data!$N$30=6,Data!G510&lt;&gt;""),Data!G510,IF(AND(Data!$N$30=7,Data!H510&lt;&gt;""),Data!H510,IF(AND(Data!$N$30=8,Data!I510&lt;&gt;""),Data!I510,IF(AND(Data!$N$30=9,Data!J510&lt;&gt;""),Data!J510,IF(AND(Data!$N$30=10,Data!K510&lt;&gt;""),Data!K510,""))))))))))</f>
        <v/>
      </c>
      <c r="C511" s="161" t="str">
        <f>IF(AND(Data!$N$37=1,Data!B510&lt;&gt;""),Data!B510,IF(AND(Data!$N$37=2,Data!C510&lt;&gt;""),Data!C510,IF(AND(Data!$N$37=3,Data!D510&lt;&gt;""),Data!D510,IF(AND(Data!$N$37=4,Data!E510&lt;&gt;""),Data!E510,IF(AND(Data!$N$37=5,Data!F510&lt;&gt;""),Data!F510,IF(AND(Data!$N$37=6,Data!G510&lt;&gt;""),Data!G510,IF(AND(Data!$N$37=7,Data!H510&lt;&gt;""),Data!H510,IF(AND(Data!$N$37=8,Data!I510&lt;&gt;""),Data!I510,IF(AND(Data!$N$37=9,Data!J510&lt;&gt;""),Data!J510,IF(AND(Data!$N$37=10,Data!K510&lt;&gt;""),Data!K510,""))))))))))</f>
        <v/>
      </c>
      <c r="D511" s="165"/>
    </row>
    <row r="512" spans="2:4" x14ac:dyDescent="0.15">
      <c r="B512" s="162" t="str">
        <f>IF(AND(Data!$N$30=1,Data!B511&lt;&gt;""),Data!B511,IF(AND(Data!$N$30=2,Data!C511&lt;&gt;""),Data!C511,IF(AND(Data!$N$30=3,Data!D511&lt;&gt;""),Data!D511,IF(AND(Data!$N$30=4,Data!E511&lt;&gt;""),Data!E511,IF(AND(Data!$N$30=5,Data!F511&lt;&gt;""),Data!F511,IF(AND(Data!$N$30=6,Data!G511&lt;&gt;""),Data!G511,IF(AND(Data!$N$30=7,Data!H511&lt;&gt;""),Data!H511,IF(AND(Data!$N$30=8,Data!I511&lt;&gt;""),Data!I511,IF(AND(Data!$N$30=9,Data!J511&lt;&gt;""),Data!J511,IF(AND(Data!$N$30=10,Data!K511&lt;&gt;""),Data!K511,""))))))))))</f>
        <v/>
      </c>
      <c r="C512" s="161" t="str">
        <f>IF(AND(Data!$N$37=1,Data!B511&lt;&gt;""),Data!B511,IF(AND(Data!$N$37=2,Data!C511&lt;&gt;""),Data!C511,IF(AND(Data!$N$37=3,Data!D511&lt;&gt;""),Data!D511,IF(AND(Data!$N$37=4,Data!E511&lt;&gt;""),Data!E511,IF(AND(Data!$N$37=5,Data!F511&lt;&gt;""),Data!F511,IF(AND(Data!$N$37=6,Data!G511&lt;&gt;""),Data!G511,IF(AND(Data!$N$37=7,Data!H511&lt;&gt;""),Data!H511,IF(AND(Data!$N$37=8,Data!I511&lt;&gt;""),Data!I511,IF(AND(Data!$N$37=9,Data!J511&lt;&gt;""),Data!J511,IF(AND(Data!$N$37=10,Data!K511&lt;&gt;""),Data!K511,""))))))))))</f>
        <v/>
      </c>
      <c r="D512" s="165"/>
    </row>
    <row r="513" spans="2:4" x14ac:dyDescent="0.15">
      <c r="B513" s="162" t="str">
        <f>IF(AND(Data!$N$30=1,Data!B512&lt;&gt;""),Data!B512,IF(AND(Data!$N$30=2,Data!C512&lt;&gt;""),Data!C512,IF(AND(Data!$N$30=3,Data!D512&lt;&gt;""),Data!D512,IF(AND(Data!$N$30=4,Data!E512&lt;&gt;""),Data!E512,IF(AND(Data!$N$30=5,Data!F512&lt;&gt;""),Data!F512,IF(AND(Data!$N$30=6,Data!G512&lt;&gt;""),Data!G512,IF(AND(Data!$N$30=7,Data!H512&lt;&gt;""),Data!H512,IF(AND(Data!$N$30=8,Data!I512&lt;&gt;""),Data!I512,IF(AND(Data!$N$30=9,Data!J512&lt;&gt;""),Data!J512,IF(AND(Data!$N$30=10,Data!K512&lt;&gt;""),Data!K512,""))))))))))</f>
        <v/>
      </c>
      <c r="C513" s="161" t="str">
        <f>IF(AND(Data!$N$37=1,Data!B512&lt;&gt;""),Data!B512,IF(AND(Data!$N$37=2,Data!C512&lt;&gt;""),Data!C512,IF(AND(Data!$N$37=3,Data!D512&lt;&gt;""),Data!D512,IF(AND(Data!$N$37=4,Data!E512&lt;&gt;""),Data!E512,IF(AND(Data!$N$37=5,Data!F512&lt;&gt;""),Data!F512,IF(AND(Data!$N$37=6,Data!G512&lt;&gt;""),Data!G512,IF(AND(Data!$N$37=7,Data!H512&lt;&gt;""),Data!H512,IF(AND(Data!$N$37=8,Data!I512&lt;&gt;""),Data!I512,IF(AND(Data!$N$37=9,Data!J512&lt;&gt;""),Data!J512,IF(AND(Data!$N$37=10,Data!K512&lt;&gt;""),Data!K512,""))))))))))</f>
        <v/>
      </c>
      <c r="D513" s="165"/>
    </row>
    <row r="514" spans="2:4" x14ac:dyDescent="0.15">
      <c r="B514" s="162" t="str">
        <f>IF(AND(Data!$N$30=1,Data!B513&lt;&gt;""),Data!B513,IF(AND(Data!$N$30=2,Data!C513&lt;&gt;""),Data!C513,IF(AND(Data!$N$30=3,Data!D513&lt;&gt;""),Data!D513,IF(AND(Data!$N$30=4,Data!E513&lt;&gt;""),Data!E513,IF(AND(Data!$N$30=5,Data!F513&lt;&gt;""),Data!F513,IF(AND(Data!$N$30=6,Data!G513&lt;&gt;""),Data!G513,IF(AND(Data!$N$30=7,Data!H513&lt;&gt;""),Data!H513,IF(AND(Data!$N$30=8,Data!I513&lt;&gt;""),Data!I513,IF(AND(Data!$N$30=9,Data!J513&lt;&gt;""),Data!J513,IF(AND(Data!$N$30=10,Data!K513&lt;&gt;""),Data!K513,""))))))))))</f>
        <v/>
      </c>
      <c r="C514" s="161" t="str">
        <f>IF(AND(Data!$N$37=1,Data!B513&lt;&gt;""),Data!B513,IF(AND(Data!$N$37=2,Data!C513&lt;&gt;""),Data!C513,IF(AND(Data!$N$37=3,Data!D513&lt;&gt;""),Data!D513,IF(AND(Data!$N$37=4,Data!E513&lt;&gt;""),Data!E513,IF(AND(Data!$N$37=5,Data!F513&lt;&gt;""),Data!F513,IF(AND(Data!$N$37=6,Data!G513&lt;&gt;""),Data!G513,IF(AND(Data!$N$37=7,Data!H513&lt;&gt;""),Data!H513,IF(AND(Data!$N$37=8,Data!I513&lt;&gt;""),Data!I513,IF(AND(Data!$N$37=9,Data!J513&lt;&gt;""),Data!J513,IF(AND(Data!$N$37=10,Data!K513&lt;&gt;""),Data!K513,""))))))))))</f>
        <v/>
      </c>
      <c r="D514" s="165"/>
    </row>
    <row r="515" spans="2:4" x14ac:dyDescent="0.15">
      <c r="B515" s="162" t="str">
        <f>IF(AND(Data!$N$30=1,Data!B514&lt;&gt;""),Data!B514,IF(AND(Data!$N$30=2,Data!C514&lt;&gt;""),Data!C514,IF(AND(Data!$N$30=3,Data!D514&lt;&gt;""),Data!D514,IF(AND(Data!$N$30=4,Data!E514&lt;&gt;""),Data!E514,IF(AND(Data!$N$30=5,Data!F514&lt;&gt;""),Data!F514,IF(AND(Data!$N$30=6,Data!G514&lt;&gt;""),Data!G514,IF(AND(Data!$N$30=7,Data!H514&lt;&gt;""),Data!H514,IF(AND(Data!$N$30=8,Data!I514&lt;&gt;""),Data!I514,IF(AND(Data!$N$30=9,Data!J514&lt;&gt;""),Data!J514,IF(AND(Data!$N$30=10,Data!K514&lt;&gt;""),Data!K514,""))))))))))</f>
        <v/>
      </c>
      <c r="C515" s="161" t="str">
        <f>IF(AND(Data!$N$37=1,Data!B514&lt;&gt;""),Data!B514,IF(AND(Data!$N$37=2,Data!C514&lt;&gt;""),Data!C514,IF(AND(Data!$N$37=3,Data!D514&lt;&gt;""),Data!D514,IF(AND(Data!$N$37=4,Data!E514&lt;&gt;""),Data!E514,IF(AND(Data!$N$37=5,Data!F514&lt;&gt;""),Data!F514,IF(AND(Data!$N$37=6,Data!G514&lt;&gt;""),Data!G514,IF(AND(Data!$N$37=7,Data!H514&lt;&gt;""),Data!H514,IF(AND(Data!$N$37=8,Data!I514&lt;&gt;""),Data!I514,IF(AND(Data!$N$37=9,Data!J514&lt;&gt;""),Data!J514,IF(AND(Data!$N$37=10,Data!K514&lt;&gt;""),Data!K514,""))))))))))</f>
        <v/>
      </c>
      <c r="D515" s="165"/>
    </row>
    <row r="516" spans="2:4" x14ac:dyDescent="0.15">
      <c r="B516" s="162" t="str">
        <f>IF(AND(Data!$N$30=1,Data!B515&lt;&gt;""),Data!B515,IF(AND(Data!$N$30=2,Data!C515&lt;&gt;""),Data!C515,IF(AND(Data!$N$30=3,Data!D515&lt;&gt;""),Data!D515,IF(AND(Data!$N$30=4,Data!E515&lt;&gt;""),Data!E515,IF(AND(Data!$N$30=5,Data!F515&lt;&gt;""),Data!F515,IF(AND(Data!$N$30=6,Data!G515&lt;&gt;""),Data!G515,IF(AND(Data!$N$30=7,Data!H515&lt;&gt;""),Data!H515,IF(AND(Data!$N$30=8,Data!I515&lt;&gt;""),Data!I515,IF(AND(Data!$N$30=9,Data!J515&lt;&gt;""),Data!J515,IF(AND(Data!$N$30=10,Data!K515&lt;&gt;""),Data!K515,""))))))))))</f>
        <v/>
      </c>
      <c r="C516" s="161" t="str">
        <f>IF(AND(Data!$N$37=1,Data!B515&lt;&gt;""),Data!B515,IF(AND(Data!$N$37=2,Data!C515&lt;&gt;""),Data!C515,IF(AND(Data!$N$37=3,Data!D515&lt;&gt;""),Data!D515,IF(AND(Data!$N$37=4,Data!E515&lt;&gt;""),Data!E515,IF(AND(Data!$N$37=5,Data!F515&lt;&gt;""),Data!F515,IF(AND(Data!$N$37=6,Data!G515&lt;&gt;""),Data!G515,IF(AND(Data!$N$37=7,Data!H515&lt;&gt;""),Data!H515,IF(AND(Data!$N$37=8,Data!I515&lt;&gt;""),Data!I515,IF(AND(Data!$N$37=9,Data!J515&lt;&gt;""),Data!J515,IF(AND(Data!$N$37=10,Data!K515&lt;&gt;""),Data!K515,""))))))))))</f>
        <v/>
      </c>
      <c r="D516" s="165"/>
    </row>
    <row r="517" spans="2:4" x14ac:dyDescent="0.15">
      <c r="B517" s="162" t="str">
        <f>IF(AND(Data!$N$30=1,Data!B516&lt;&gt;""),Data!B516,IF(AND(Data!$N$30=2,Data!C516&lt;&gt;""),Data!C516,IF(AND(Data!$N$30=3,Data!D516&lt;&gt;""),Data!D516,IF(AND(Data!$N$30=4,Data!E516&lt;&gt;""),Data!E516,IF(AND(Data!$N$30=5,Data!F516&lt;&gt;""),Data!F516,IF(AND(Data!$N$30=6,Data!G516&lt;&gt;""),Data!G516,IF(AND(Data!$N$30=7,Data!H516&lt;&gt;""),Data!H516,IF(AND(Data!$N$30=8,Data!I516&lt;&gt;""),Data!I516,IF(AND(Data!$N$30=9,Data!J516&lt;&gt;""),Data!J516,IF(AND(Data!$N$30=10,Data!K516&lt;&gt;""),Data!K516,""))))))))))</f>
        <v/>
      </c>
      <c r="C517" s="161" t="str">
        <f>IF(AND(Data!$N$37=1,Data!B516&lt;&gt;""),Data!B516,IF(AND(Data!$N$37=2,Data!C516&lt;&gt;""),Data!C516,IF(AND(Data!$N$37=3,Data!D516&lt;&gt;""),Data!D516,IF(AND(Data!$N$37=4,Data!E516&lt;&gt;""),Data!E516,IF(AND(Data!$N$37=5,Data!F516&lt;&gt;""),Data!F516,IF(AND(Data!$N$37=6,Data!G516&lt;&gt;""),Data!G516,IF(AND(Data!$N$37=7,Data!H516&lt;&gt;""),Data!H516,IF(AND(Data!$N$37=8,Data!I516&lt;&gt;""),Data!I516,IF(AND(Data!$N$37=9,Data!J516&lt;&gt;""),Data!J516,IF(AND(Data!$N$37=10,Data!K516&lt;&gt;""),Data!K516,""))))))))))</f>
        <v/>
      </c>
      <c r="D517" s="165"/>
    </row>
    <row r="518" spans="2:4" x14ac:dyDescent="0.15">
      <c r="B518" s="162" t="str">
        <f>IF(AND(Data!$N$30=1,Data!B517&lt;&gt;""),Data!B517,IF(AND(Data!$N$30=2,Data!C517&lt;&gt;""),Data!C517,IF(AND(Data!$N$30=3,Data!D517&lt;&gt;""),Data!D517,IF(AND(Data!$N$30=4,Data!E517&lt;&gt;""),Data!E517,IF(AND(Data!$N$30=5,Data!F517&lt;&gt;""),Data!F517,IF(AND(Data!$N$30=6,Data!G517&lt;&gt;""),Data!G517,IF(AND(Data!$N$30=7,Data!H517&lt;&gt;""),Data!H517,IF(AND(Data!$N$30=8,Data!I517&lt;&gt;""),Data!I517,IF(AND(Data!$N$30=9,Data!J517&lt;&gt;""),Data!J517,IF(AND(Data!$N$30=10,Data!K517&lt;&gt;""),Data!K517,""))))))))))</f>
        <v/>
      </c>
      <c r="C518" s="161" t="str">
        <f>IF(AND(Data!$N$37=1,Data!B517&lt;&gt;""),Data!B517,IF(AND(Data!$N$37=2,Data!C517&lt;&gt;""),Data!C517,IF(AND(Data!$N$37=3,Data!D517&lt;&gt;""),Data!D517,IF(AND(Data!$N$37=4,Data!E517&lt;&gt;""),Data!E517,IF(AND(Data!$N$37=5,Data!F517&lt;&gt;""),Data!F517,IF(AND(Data!$N$37=6,Data!G517&lt;&gt;""),Data!G517,IF(AND(Data!$N$37=7,Data!H517&lt;&gt;""),Data!H517,IF(AND(Data!$N$37=8,Data!I517&lt;&gt;""),Data!I517,IF(AND(Data!$N$37=9,Data!J517&lt;&gt;""),Data!J517,IF(AND(Data!$N$37=10,Data!K517&lt;&gt;""),Data!K517,""))))))))))</f>
        <v/>
      </c>
      <c r="D518" s="165"/>
    </row>
    <row r="519" spans="2:4" x14ac:dyDescent="0.15">
      <c r="B519" s="162" t="str">
        <f>IF(AND(Data!$N$30=1,Data!B518&lt;&gt;""),Data!B518,IF(AND(Data!$N$30=2,Data!C518&lt;&gt;""),Data!C518,IF(AND(Data!$N$30=3,Data!D518&lt;&gt;""),Data!D518,IF(AND(Data!$N$30=4,Data!E518&lt;&gt;""),Data!E518,IF(AND(Data!$N$30=5,Data!F518&lt;&gt;""),Data!F518,IF(AND(Data!$N$30=6,Data!G518&lt;&gt;""),Data!G518,IF(AND(Data!$N$30=7,Data!H518&lt;&gt;""),Data!H518,IF(AND(Data!$N$30=8,Data!I518&lt;&gt;""),Data!I518,IF(AND(Data!$N$30=9,Data!J518&lt;&gt;""),Data!J518,IF(AND(Data!$N$30=10,Data!K518&lt;&gt;""),Data!K518,""))))))))))</f>
        <v/>
      </c>
      <c r="C519" s="161" t="str">
        <f>IF(AND(Data!$N$37=1,Data!B518&lt;&gt;""),Data!B518,IF(AND(Data!$N$37=2,Data!C518&lt;&gt;""),Data!C518,IF(AND(Data!$N$37=3,Data!D518&lt;&gt;""),Data!D518,IF(AND(Data!$N$37=4,Data!E518&lt;&gt;""),Data!E518,IF(AND(Data!$N$37=5,Data!F518&lt;&gt;""),Data!F518,IF(AND(Data!$N$37=6,Data!G518&lt;&gt;""),Data!G518,IF(AND(Data!$N$37=7,Data!H518&lt;&gt;""),Data!H518,IF(AND(Data!$N$37=8,Data!I518&lt;&gt;""),Data!I518,IF(AND(Data!$N$37=9,Data!J518&lt;&gt;""),Data!J518,IF(AND(Data!$N$37=10,Data!K518&lt;&gt;""),Data!K518,""))))))))))</f>
        <v/>
      </c>
      <c r="D519" s="165"/>
    </row>
    <row r="520" spans="2:4" x14ac:dyDescent="0.15">
      <c r="B520" s="162" t="str">
        <f>IF(AND(Data!$N$30=1,Data!B519&lt;&gt;""),Data!B519,IF(AND(Data!$N$30=2,Data!C519&lt;&gt;""),Data!C519,IF(AND(Data!$N$30=3,Data!D519&lt;&gt;""),Data!D519,IF(AND(Data!$N$30=4,Data!E519&lt;&gt;""),Data!E519,IF(AND(Data!$N$30=5,Data!F519&lt;&gt;""),Data!F519,IF(AND(Data!$N$30=6,Data!G519&lt;&gt;""),Data!G519,IF(AND(Data!$N$30=7,Data!H519&lt;&gt;""),Data!H519,IF(AND(Data!$N$30=8,Data!I519&lt;&gt;""),Data!I519,IF(AND(Data!$N$30=9,Data!J519&lt;&gt;""),Data!J519,IF(AND(Data!$N$30=10,Data!K519&lt;&gt;""),Data!K519,""))))))))))</f>
        <v/>
      </c>
      <c r="C520" s="161" t="str">
        <f>IF(AND(Data!$N$37=1,Data!B519&lt;&gt;""),Data!B519,IF(AND(Data!$N$37=2,Data!C519&lt;&gt;""),Data!C519,IF(AND(Data!$N$37=3,Data!D519&lt;&gt;""),Data!D519,IF(AND(Data!$N$37=4,Data!E519&lt;&gt;""),Data!E519,IF(AND(Data!$N$37=5,Data!F519&lt;&gt;""),Data!F519,IF(AND(Data!$N$37=6,Data!G519&lt;&gt;""),Data!G519,IF(AND(Data!$N$37=7,Data!H519&lt;&gt;""),Data!H519,IF(AND(Data!$N$37=8,Data!I519&lt;&gt;""),Data!I519,IF(AND(Data!$N$37=9,Data!J519&lt;&gt;""),Data!J519,IF(AND(Data!$N$37=10,Data!K519&lt;&gt;""),Data!K519,""))))))))))</f>
        <v/>
      </c>
      <c r="D520" s="165"/>
    </row>
    <row r="521" spans="2:4" x14ac:dyDescent="0.15">
      <c r="B521" s="162" t="str">
        <f>IF(AND(Data!$N$30=1,Data!B520&lt;&gt;""),Data!B520,IF(AND(Data!$N$30=2,Data!C520&lt;&gt;""),Data!C520,IF(AND(Data!$N$30=3,Data!D520&lt;&gt;""),Data!D520,IF(AND(Data!$N$30=4,Data!E520&lt;&gt;""),Data!E520,IF(AND(Data!$N$30=5,Data!F520&lt;&gt;""),Data!F520,IF(AND(Data!$N$30=6,Data!G520&lt;&gt;""),Data!G520,IF(AND(Data!$N$30=7,Data!H520&lt;&gt;""),Data!H520,IF(AND(Data!$N$30=8,Data!I520&lt;&gt;""),Data!I520,IF(AND(Data!$N$30=9,Data!J520&lt;&gt;""),Data!J520,IF(AND(Data!$N$30=10,Data!K520&lt;&gt;""),Data!K520,""))))))))))</f>
        <v/>
      </c>
      <c r="C521" s="161" t="str">
        <f>IF(AND(Data!$N$37=1,Data!B520&lt;&gt;""),Data!B520,IF(AND(Data!$N$37=2,Data!C520&lt;&gt;""),Data!C520,IF(AND(Data!$N$37=3,Data!D520&lt;&gt;""),Data!D520,IF(AND(Data!$N$37=4,Data!E520&lt;&gt;""),Data!E520,IF(AND(Data!$N$37=5,Data!F520&lt;&gt;""),Data!F520,IF(AND(Data!$N$37=6,Data!G520&lt;&gt;""),Data!G520,IF(AND(Data!$N$37=7,Data!H520&lt;&gt;""),Data!H520,IF(AND(Data!$N$37=8,Data!I520&lt;&gt;""),Data!I520,IF(AND(Data!$N$37=9,Data!J520&lt;&gt;""),Data!J520,IF(AND(Data!$N$37=10,Data!K520&lt;&gt;""),Data!K520,""))))))))))</f>
        <v/>
      </c>
      <c r="D521" s="165"/>
    </row>
    <row r="522" spans="2:4" x14ac:dyDescent="0.15">
      <c r="B522" s="162" t="str">
        <f>IF(AND(Data!$N$30=1,Data!B521&lt;&gt;""),Data!B521,IF(AND(Data!$N$30=2,Data!C521&lt;&gt;""),Data!C521,IF(AND(Data!$N$30=3,Data!D521&lt;&gt;""),Data!D521,IF(AND(Data!$N$30=4,Data!E521&lt;&gt;""),Data!E521,IF(AND(Data!$N$30=5,Data!F521&lt;&gt;""),Data!F521,IF(AND(Data!$N$30=6,Data!G521&lt;&gt;""),Data!G521,IF(AND(Data!$N$30=7,Data!H521&lt;&gt;""),Data!H521,IF(AND(Data!$N$30=8,Data!I521&lt;&gt;""),Data!I521,IF(AND(Data!$N$30=9,Data!J521&lt;&gt;""),Data!J521,IF(AND(Data!$N$30=10,Data!K521&lt;&gt;""),Data!K521,""))))))))))</f>
        <v/>
      </c>
      <c r="C522" s="161" t="str">
        <f>IF(AND(Data!$N$37=1,Data!B521&lt;&gt;""),Data!B521,IF(AND(Data!$N$37=2,Data!C521&lt;&gt;""),Data!C521,IF(AND(Data!$N$37=3,Data!D521&lt;&gt;""),Data!D521,IF(AND(Data!$N$37=4,Data!E521&lt;&gt;""),Data!E521,IF(AND(Data!$N$37=5,Data!F521&lt;&gt;""),Data!F521,IF(AND(Data!$N$37=6,Data!G521&lt;&gt;""),Data!G521,IF(AND(Data!$N$37=7,Data!H521&lt;&gt;""),Data!H521,IF(AND(Data!$N$37=8,Data!I521&lt;&gt;""),Data!I521,IF(AND(Data!$N$37=9,Data!J521&lt;&gt;""),Data!J521,IF(AND(Data!$N$37=10,Data!K521&lt;&gt;""),Data!K521,""))))))))))</f>
        <v/>
      </c>
      <c r="D522" s="165"/>
    </row>
    <row r="523" spans="2:4" x14ac:dyDescent="0.15">
      <c r="B523" s="162" t="str">
        <f>IF(AND(Data!$N$30=1,Data!B522&lt;&gt;""),Data!B522,IF(AND(Data!$N$30=2,Data!C522&lt;&gt;""),Data!C522,IF(AND(Data!$N$30=3,Data!D522&lt;&gt;""),Data!D522,IF(AND(Data!$N$30=4,Data!E522&lt;&gt;""),Data!E522,IF(AND(Data!$N$30=5,Data!F522&lt;&gt;""),Data!F522,IF(AND(Data!$N$30=6,Data!G522&lt;&gt;""),Data!G522,IF(AND(Data!$N$30=7,Data!H522&lt;&gt;""),Data!H522,IF(AND(Data!$N$30=8,Data!I522&lt;&gt;""),Data!I522,IF(AND(Data!$N$30=9,Data!J522&lt;&gt;""),Data!J522,IF(AND(Data!$N$30=10,Data!K522&lt;&gt;""),Data!K522,""))))))))))</f>
        <v/>
      </c>
      <c r="C523" s="161" t="str">
        <f>IF(AND(Data!$N$37=1,Data!B522&lt;&gt;""),Data!B522,IF(AND(Data!$N$37=2,Data!C522&lt;&gt;""),Data!C522,IF(AND(Data!$N$37=3,Data!D522&lt;&gt;""),Data!D522,IF(AND(Data!$N$37=4,Data!E522&lt;&gt;""),Data!E522,IF(AND(Data!$N$37=5,Data!F522&lt;&gt;""),Data!F522,IF(AND(Data!$N$37=6,Data!G522&lt;&gt;""),Data!G522,IF(AND(Data!$N$37=7,Data!H522&lt;&gt;""),Data!H522,IF(AND(Data!$N$37=8,Data!I522&lt;&gt;""),Data!I522,IF(AND(Data!$N$37=9,Data!J522&lt;&gt;""),Data!J522,IF(AND(Data!$N$37=10,Data!K522&lt;&gt;""),Data!K522,""))))))))))</f>
        <v/>
      </c>
      <c r="D523" s="165"/>
    </row>
    <row r="524" spans="2:4" x14ac:dyDescent="0.15">
      <c r="B524" s="162" t="str">
        <f>IF(AND(Data!$N$30=1,Data!B523&lt;&gt;""),Data!B523,IF(AND(Data!$N$30=2,Data!C523&lt;&gt;""),Data!C523,IF(AND(Data!$N$30=3,Data!D523&lt;&gt;""),Data!D523,IF(AND(Data!$N$30=4,Data!E523&lt;&gt;""),Data!E523,IF(AND(Data!$N$30=5,Data!F523&lt;&gt;""),Data!F523,IF(AND(Data!$N$30=6,Data!G523&lt;&gt;""),Data!G523,IF(AND(Data!$N$30=7,Data!H523&lt;&gt;""),Data!H523,IF(AND(Data!$N$30=8,Data!I523&lt;&gt;""),Data!I523,IF(AND(Data!$N$30=9,Data!J523&lt;&gt;""),Data!J523,IF(AND(Data!$N$30=10,Data!K523&lt;&gt;""),Data!K523,""))))))))))</f>
        <v/>
      </c>
      <c r="C524" s="161" t="str">
        <f>IF(AND(Data!$N$37=1,Data!B523&lt;&gt;""),Data!B523,IF(AND(Data!$N$37=2,Data!C523&lt;&gt;""),Data!C523,IF(AND(Data!$N$37=3,Data!D523&lt;&gt;""),Data!D523,IF(AND(Data!$N$37=4,Data!E523&lt;&gt;""),Data!E523,IF(AND(Data!$N$37=5,Data!F523&lt;&gt;""),Data!F523,IF(AND(Data!$N$37=6,Data!G523&lt;&gt;""),Data!G523,IF(AND(Data!$N$37=7,Data!H523&lt;&gt;""),Data!H523,IF(AND(Data!$N$37=8,Data!I523&lt;&gt;""),Data!I523,IF(AND(Data!$N$37=9,Data!J523&lt;&gt;""),Data!J523,IF(AND(Data!$N$37=10,Data!K523&lt;&gt;""),Data!K523,""))))))))))</f>
        <v/>
      </c>
      <c r="D524" s="165"/>
    </row>
    <row r="525" spans="2:4" x14ac:dyDescent="0.15">
      <c r="B525" s="162" t="str">
        <f>IF(AND(Data!$N$30=1,Data!B524&lt;&gt;""),Data!B524,IF(AND(Data!$N$30=2,Data!C524&lt;&gt;""),Data!C524,IF(AND(Data!$N$30=3,Data!D524&lt;&gt;""),Data!D524,IF(AND(Data!$N$30=4,Data!E524&lt;&gt;""),Data!E524,IF(AND(Data!$N$30=5,Data!F524&lt;&gt;""),Data!F524,IF(AND(Data!$N$30=6,Data!G524&lt;&gt;""),Data!G524,IF(AND(Data!$N$30=7,Data!H524&lt;&gt;""),Data!H524,IF(AND(Data!$N$30=8,Data!I524&lt;&gt;""),Data!I524,IF(AND(Data!$N$30=9,Data!J524&lt;&gt;""),Data!J524,IF(AND(Data!$N$30=10,Data!K524&lt;&gt;""),Data!K524,""))))))))))</f>
        <v/>
      </c>
      <c r="C525" s="161" t="str">
        <f>IF(AND(Data!$N$37=1,Data!B524&lt;&gt;""),Data!B524,IF(AND(Data!$N$37=2,Data!C524&lt;&gt;""),Data!C524,IF(AND(Data!$N$37=3,Data!D524&lt;&gt;""),Data!D524,IF(AND(Data!$N$37=4,Data!E524&lt;&gt;""),Data!E524,IF(AND(Data!$N$37=5,Data!F524&lt;&gt;""),Data!F524,IF(AND(Data!$N$37=6,Data!G524&lt;&gt;""),Data!G524,IF(AND(Data!$N$37=7,Data!H524&lt;&gt;""),Data!H524,IF(AND(Data!$N$37=8,Data!I524&lt;&gt;""),Data!I524,IF(AND(Data!$N$37=9,Data!J524&lt;&gt;""),Data!J524,IF(AND(Data!$N$37=10,Data!K524&lt;&gt;""),Data!K524,""))))))))))</f>
        <v/>
      </c>
      <c r="D525" s="165"/>
    </row>
    <row r="526" spans="2:4" x14ac:dyDescent="0.15">
      <c r="B526" s="162" t="str">
        <f>IF(AND(Data!$N$30=1,Data!B525&lt;&gt;""),Data!B525,IF(AND(Data!$N$30=2,Data!C525&lt;&gt;""),Data!C525,IF(AND(Data!$N$30=3,Data!D525&lt;&gt;""),Data!D525,IF(AND(Data!$N$30=4,Data!E525&lt;&gt;""),Data!E525,IF(AND(Data!$N$30=5,Data!F525&lt;&gt;""),Data!F525,IF(AND(Data!$N$30=6,Data!G525&lt;&gt;""),Data!G525,IF(AND(Data!$N$30=7,Data!H525&lt;&gt;""),Data!H525,IF(AND(Data!$N$30=8,Data!I525&lt;&gt;""),Data!I525,IF(AND(Data!$N$30=9,Data!J525&lt;&gt;""),Data!J525,IF(AND(Data!$N$30=10,Data!K525&lt;&gt;""),Data!K525,""))))))))))</f>
        <v/>
      </c>
      <c r="C526" s="161" t="str">
        <f>IF(AND(Data!$N$37=1,Data!B525&lt;&gt;""),Data!B525,IF(AND(Data!$N$37=2,Data!C525&lt;&gt;""),Data!C525,IF(AND(Data!$N$37=3,Data!D525&lt;&gt;""),Data!D525,IF(AND(Data!$N$37=4,Data!E525&lt;&gt;""),Data!E525,IF(AND(Data!$N$37=5,Data!F525&lt;&gt;""),Data!F525,IF(AND(Data!$N$37=6,Data!G525&lt;&gt;""),Data!G525,IF(AND(Data!$N$37=7,Data!H525&lt;&gt;""),Data!H525,IF(AND(Data!$N$37=8,Data!I525&lt;&gt;""),Data!I525,IF(AND(Data!$N$37=9,Data!J525&lt;&gt;""),Data!J525,IF(AND(Data!$N$37=10,Data!K525&lt;&gt;""),Data!K525,""))))))))))</f>
        <v/>
      </c>
      <c r="D526" s="165"/>
    </row>
    <row r="527" spans="2:4" x14ac:dyDescent="0.15">
      <c r="B527" s="162" t="str">
        <f>IF(AND(Data!$N$30=1,Data!B526&lt;&gt;""),Data!B526,IF(AND(Data!$N$30=2,Data!C526&lt;&gt;""),Data!C526,IF(AND(Data!$N$30=3,Data!D526&lt;&gt;""),Data!D526,IF(AND(Data!$N$30=4,Data!E526&lt;&gt;""),Data!E526,IF(AND(Data!$N$30=5,Data!F526&lt;&gt;""),Data!F526,IF(AND(Data!$N$30=6,Data!G526&lt;&gt;""),Data!G526,IF(AND(Data!$N$30=7,Data!H526&lt;&gt;""),Data!H526,IF(AND(Data!$N$30=8,Data!I526&lt;&gt;""),Data!I526,IF(AND(Data!$N$30=9,Data!J526&lt;&gt;""),Data!J526,IF(AND(Data!$N$30=10,Data!K526&lt;&gt;""),Data!K526,""))))))))))</f>
        <v/>
      </c>
      <c r="C527" s="161" t="str">
        <f>IF(AND(Data!$N$37=1,Data!B526&lt;&gt;""),Data!B526,IF(AND(Data!$N$37=2,Data!C526&lt;&gt;""),Data!C526,IF(AND(Data!$N$37=3,Data!D526&lt;&gt;""),Data!D526,IF(AND(Data!$N$37=4,Data!E526&lt;&gt;""),Data!E526,IF(AND(Data!$N$37=5,Data!F526&lt;&gt;""),Data!F526,IF(AND(Data!$N$37=6,Data!G526&lt;&gt;""),Data!G526,IF(AND(Data!$N$37=7,Data!H526&lt;&gt;""),Data!H526,IF(AND(Data!$N$37=8,Data!I526&lt;&gt;""),Data!I526,IF(AND(Data!$N$37=9,Data!J526&lt;&gt;""),Data!J526,IF(AND(Data!$N$37=10,Data!K526&lt;&gt;""),Data!K526,""))))))))))</f>
        <v/>
      </c>
      <c r="D527" s="165"/>
    </row>
    <row r="528" spans="2:4" x14ac:dyDescent="0.15">
      <c r="B528" s="162" t="str">
        <f>IF(AND(Data!$N$30=1,Data!B527&lt;&gt;""),Data!B527,IF(AND(Data!$N$30=2,Data!C527&lt;&gt;""),Data!C527,IF(AND(Data!$N$30=3,Data!D527&lt;&gt;""),Data!D527,IF(AND(Data!$N$30=4,Data!E527&lt;&gt;""),Data!E527,IF(AND(Data!$N$30=5,Data!F527&lt;&gt;""),Data!F527,IF(AND(Data!$N$30=6,Data!G527&lt;&gt;""),Data!G527,IF(AND(Data!$N$30=7,Data!H527&lt;&gt;""),Data!H527,IF(AND(Data!$N$30=8,Data!I527&lt;&gt;""),Data!I527,IF(AND(Data!$N$30=9,Data!J527&lt;&gt;""),Data!J527,IF(AND(Data!$N$30=10,Data!K527&lt;&gt;""),Data!K527,""))))))))))</f>
        <v/>
      </c>
      <c r="C528" s="161" t="str">
        <f>IF(AND(Data!$N$37=1,Data!B527&lt;&gt;""),Data!B527,IF(AND(Data!$N$37=2,Data!C527&lt;&gt;""),Data!C527,IF(AND(Data!$N$37=3,Data!D527&lt;&gt;""),Data!D527,IF(AND(Data!$N$37=4,Data!E527&lt;&gt;""),Data!E527,IF(AND(Data!$N$37=5,Data!F527&lt;&gt;""),Data!F527,IF(AND(Data!$N$37=6,Data!G527&lt;&gt;""),Data!G527,IF(AND(Data!$N$37=7,Data!H527&lt;&gt;""),Data!H527,IF(AND(Data!$N$37=8,Data!I527&lt;&gt;""),Data!I527,IF(AND(Data!$N$37=9,Data!J527&lt;&gt;""),Data!J527,IF(AND(Data!$N$37=10,Data!K527&lt;&gt;""),Data!K527,""))))))))))</f>
        <v/>
      </c>
      <c r="D528" s="165"/>
    </row>
    <row r="529" spans="2:4" x14ac:dyDescent="0.15">
      <c r="B529" s="162" t="str">
        <f>IF(AND(Data!$N$30=1,Data!B528&lt;&gt;""),Data!B528,IF(AND(Data!$N$30=2,Data!C528&lt;&gt;""),Data!C528,IF(AND(Data!$N$30=3,Data!D528&lt;&gt;""),Data!D528,IF(AND(Data!$N$30=4,Data!E528&lt;&gt;""),Data!E528,IF(AND(Data!$N$30=5,Data!F528&lt;&gt;""),Data!F528,IF(AND(Data!$N$30=6,Data!G528&lt;&gt;""),Data!G528,IF(AND(Data!$N$30=7,Data!H528&lt;&gt;""),Data!H528,IF(AND(Data!$N$30=8,Data!I528&lt;&gt;""),Data!I528,IF(AND(Data!$N$30=9,Data!J528&lt;&gt;""),Data!J528,IF(AND(Data!$N$30=10,Data!K528&lt;&gt;""),Data!K528,""))))))))))</f>
        <v/>
      </c>
      <c r="C529" s="161" t="str">
        <f>IF(AND(Data!$N$37=1,Data!B528&lt;&gt;""),Data!B528,IF(AND(Data!$N$37=2,Data!C528&lt;&gt;""),Data!C528,IF(AND(Data!$N$37=3,Data!D528&lt;&gt;""),Data!D528,IF(AND(Data!$N$37=4,Data!E528&lt;&gt;""),Data!E528,IF(AND(Data!$N$37=5,Data!F528&lt;&gt;""),Data!F528,IF(AND(Data!$N$37=6,Data!G528&lt;&gt;""),Data!G528,IF(AND(Data!$N$37=7,Data!H528&lt;&gt;""),Data!H528,IF(AND(Data!$N$37=8,Data!I528&lt;&gt;""),Data!I528,IF(AND(Data!$N$37=9,Data!J528&lt;&gt;""),Data!J528,IF(AND(Data!$N$37=10,Data!K528&lt;&gt;""),Data!K528,""))))))))))</f>
        <v/>
      </c>
      <c r="D529" s="165"/>
    </row>
    <row r="530" spans="2:4" x14ac:dyDescent="0.15">
      <c r="B530" s="162" t="str">
        <f>IF(AND(Data!$N$30=1,Data!B529&lt;&gt;""),Data!B529,IF(AND(Data!$N$30=2,Data!C529&lt;&gt;""),Data!C529,IF(AND(Data!$N$30=3,Data!D529&lt;&gt;""),Data!D529,IF(AND(Data!$N$30=4,Data!E529&lt;&gt;""),Data!E529,IF(AND(Data!$N$30=5,Data!F529&lt;&gt;""),Data!F529,IF(AND(Data!$N$30=6,Data!G529&lt;&gt;""),Data!G529,IF(AND(Data!$N$30=7,Data!H529&lt;&gt;""),Data!H529,IF(AND(Data!$N$30=8,Data!I529&lt;&gt;""),Data!I529,IF(AND(Data!$N$30=9,Data!J529&lt;&gt;""),Data!J529,IF(AND(Data!$N$30=10,Data!K529&lt;&gt;""),Data!K529,""))))))))))</f>
        <v/>
      </c>
      <c r="C530" s="161" t="str">
        <f>IF(AND(Data!$N$37=1,Data!B529&lt;&gt;""),Data!B529,IF(AND(Data!$N$37=2,Data!C529&lt;&gt;""),Data!C529,IF(AND(Data!$N$37=3,Data!D529&lt;&gt;""),Data!D529,IF(AND(Data!$N$37=4,Data!E529&lt;&gt;""),Data!E529,IF(AND(Data!$N$37=5,Data!F529&lt;&gt;""),Data!F529,IF(AND(Data!$N$37=6,Data!G529&lt;&gt;""),Data!G529,IF(AND(Data!$N$37=7,Data!H529&lt;&gt;""),Data!H529,IF(AND(Data!$N$37=8,Data!I529&lt;&gt;""),Data!I529,IF(AND(Data!$N$37=9,Data!J529&lt;&gt;""),Data!J529,IF(AND(Data!$N$37=10,Data!K529&lt;&gt;""),Data!K529,""))))))))))</f>
        <v/>
      </c>
      <c r="D530" s="165"/>
    </row>
    <row r="531" spans="2:4" x14ac:dyDescent="0.15">
      <c r="B531" s="162" t="str">
        <f>IF(AND(Data!$N$30=1,Data!B530&lt;&gt;""),Data!B530,IF(AND(Data!$N$30=2,Data!C530&lt;&gt;""),Data!C530,IF(AND(Data!$N$30=3,Data!D530&lt;&gt;""),Data!D530,IF(AND(Data!$N$30=4,Data!E530&lt;&gt;""),Data!E530,IF(AND(Data!$N$30=5,Data!F530&lt;&gt;""),Data!F530,IF(AND(Data!$N$30=6,Data!G530&lt;&gt;""),Data!G530,IF(AND(Data!$N$30=7,Data!H530&lt;&gt;""),Data!H530,IF(AND(Data!$N$30=8,Data!I530&lt;&gt;""),Data!I530,IF(AND(Data!$N$30=9,Data!J530&lt;&gt;""),Data!J530,IF(AND(Data!$N$30=10,Data!K530&lt;&gt;""),Data!K530,""))))))))))</f>
        <v/>
      </c>
      <c r="C531" s="161" t="str">
        <f>IF(AND(Data!$N$37=1,Data!B530&lt;&gt;""),Data!B530,IF(AND(Data!$N$37=2,Data!C530&lt;&gt;""),Data!C530,IF(AND(Data!$N$37=3,Data!D530&lt;&gt;""),Data!D530,IF(AND(Data!$N$37=4,Data!E530&lt;&gt;""),Data!E530,IF(AND(Data!$N$37=5,Data!F530&lt;&gt;""),Data!F530,IF(AND(Data!$N$37=6,Data!G530&lt;&gt;""),Data!G530,IF(AND(Data!$N$37=7,Data!H530&lt;&gt;""),Data!H530,IF(AND(Data!$N$37=8,Data!I530&lt;&gt;""),Data!I530,IF(AND(Data!$N$37=9,Data!J530&lt;&gt;""),Data!J530,IF(AND(Data!$N$37=10,Data!K530&lt;&gt;""),Data!K530,""))))))))))</f>
        <v/>
      </c>
      <c r="D531" s="165"/>
    </row>
    <row r="532" spans="2:4" x14ac:dyDescent="0.15">
      <c r="B532" s="162" t="str">
        <f>IF(AND(Data!$N$30=1,Data!B531&lt;&gt;""),Data!B531,IF(AND(Data!$N$30=2,Data!C531&lt;&gt;""),Data!C531,IF(AND(Data!$N$30=3,Data!D531&lt;&gt;""),Data!D531,IF(AND(Data!$N$30=4,Data!E531&lt;&gt;""),Data!E531,IF(AND(Data!$N$30=5,Data!F531&lt;&gt;""),Data!F531,IF(AND(Data!$N$30=6,Data!G531&lt;&gt;""),Data!G531,IF(AND(Data!$N$30=7,Data!H531&lt;&gt;""),Data!H531,IF(AND(Data!$N$30=8,Data!I531&lt;&gt;""),Data!I531,IF(AND(Data!$N$30=9,Data!J531&lt;&gt;""),Data!J531,IF(AND(Data!$N$30=10,Data!K531&lt;&gt;""),Data!K531,""))))))))))</f>
        <v/>
      </c>
      <c r="C532" s="161" t="str">
        <f>IF(AND(Data!$N$37=1,Data!B531&lt;&gt;""),Data!B531,IF(AND(Data!$N$37=2,Data!C531&lt;&gt;""),Data!C531,IF(AND(Data!$N$37=3,Data!D531&lt;&gt;""),Data!D531,IF(AND(Data!$N$37=4,Data!E531&lt;&gt;""),Data!E531,IF(AND(Data!$N$37=5,Data!F531&lt;&gt;""),Data!F531,IF(AND(Data!$N$37=6,Data!G531&lt;&gt;""),Data!G531,IF(AND(Data!$N$37=7,Data!H531&lt;&gt;""),Data!H531,IF(AND(Data!$N$37=8,Data!I531&lt;&gt;""),Data!I531,IF(AND(Data!$N$37=9,Data!J531&lt;&gt;""),Data!J531,IF(AND(Data!$N$37=10,Data!K531&lt;&gt;""),Data!K531,""))))))))))</f>
        <v/>
      </c>
      <c r="D532" s="165"/>
    </row>
    <row r="533" spans="2:4" x14ac:dyDescent="0.15">
      <c r="B533" s="162" t="str">
        <f>IF(AND(Data!$N$30=1,Data!B532&lt;&gt;""),Data!B532,IF(AND(Data!$N$30=2,Data!C532&lt;&gt;""),Data!C532,IF(AND(Data!$N$30=3,Data!D532&lt;&gt;""),Data!D532,IF(AND(Data!$N$30=4,Data!E532&lt;&gt;""),Data!E532,IF(AND(Data!$N$30=5,Data!F532&lt;&gt;""),Data!F532,IF(AND(Data!$N$30=6,Data!G532&lt;&gt;""),Data!G532,IF(AND(Data!$N$30=7,Data!H532&lt;&gt;""),Data!H532,IF(AND(Data!$N$30=8,Data!I532&lt;&gt;""),Data!I532,IF(AND(Data!$N$30=9,Data!J532&lt;&gt;""),Data!J532,IF(AND(Data!$N$30=10,Data!K532&lt;&gt;""),Data!K532,""))))))))))</f>
        <v/>
      </c>
      <c r="C533" s="161" t="str">
        <f>IF(AND(Data!$N$37=1,Data!B532&lt;&gt;""),Data!B532,IF(AND(Data!$N$37=2,Data!C532&lt;&gt;""),Data!C532,IF(AND(Data!$N$37=3,Data!D532&lt;&gt;""),Data!D532,IF(AND(Data!$N$37=4,Data!E532&lt;&gt;""),Data!E532,IF(AND(Data!$N$37=5,Data!F532&lt;&gt;""),Data!F532,IF(AND(Data!$N$37=6,Data!G532&lt;&gt;""),Data!G532,IF(AND(Data!$N$37=7,Data!H532&lt;&gt;""),Data!H532,IF(AND(Data!$N$37=8,Data!I532&lt;&gt;""),Data!I532,IF(AND(Data!$N$37=9,Data!J532&lt;&gt;""),Data!J532,IF(AND(Data!$N$37=10,Data!K532&lt;&gt;""),Data!K532,""))))))))))</f>
        <v/>
      </c>
      <c r="D533" s="165"/>
    </row>
    <row r="534" spans="2:4" x14ac:dyDescent="0.15">
      <c r="B534" s="162" t="str">
        <f>IF(AND(Data!$N$30=1,Data!B533&lt;&gt;""),Data!B533,IF(AND(Data!$N$30=2,Data!C533&lt;&gt;""),Data!C533,IF(AND(Data!$N$30=3,Data!D533&lt;&gt;""),Data!D533,IF(AND(Data!$N$30=4,Data!E533&lt;&gt;""),Data!E533,IF(AND(Data!$N$30=5,Data!F533&lt;&gt;""),Data!F533,IF(AND(Data!$N$30=6,Data!G533&lt;&gt;""),Data!G533,IF(AND(Data!$N$30=7,Data!H533&lt;&gt;""),Data!H533,IF(AND(Data!$N$30=8,Data!I533&lt;&gt;""),Data!I533,IF(AND(Data!$N$30=9,Data!J533&lt;&gt;""),Data!J533,IF(AND(Data!$N$30=10,Data!K533&lt;&gt;""),Data!K533,""))))))))))</f>
        <v/>
      </c>
      <c r="C534" s="161" t="str">
        <f>IF(AND(Data!$N$37=1,Data!B533&lt;&gt;""),Data!B533,IF(AND(Data!$N$37=2,Data!C533&lt;&gt;""),Data!C533,IF(AND(Data!$N$37=3,Data!D533&lt;&gt;""),Data!D533,IF(AND(Data!$N$37=4,Data!E533&lt;&gt;""),Data!E533,IF(AND(Data!$N$37=5,Data!F533&lt;&gt;""),Data!F533,IF(AND(Data!$N$37=6,Data!G533&lt;&gt;""),Data!G533,IF(AND(Data!$N$37=7,Data!H533&lt;&gt;""),Data!H533,IF(AND(Data!$N$37=8,Data!I533&lt;&gt;""),Data!I533,IF(AND(Data!$N$37=9,Data!J533&lt;&gt;""),Data!J533,IF(AND(Data!$N$37=10,Data!K533&lt;&gt;""),Data!K533,""))))))))))</f>
        <v/>
      </c>
      <c r="D534" s="165"/>
    </row>
    <row r="535" spans="2:4" x14ac:dyDescent="0.15">
      <c r="B535" s="162" t="str">
        <f>IF(AND(Data!$N$30=1,Data!B534&lt;&gt;""),Data!B534,IF(AND(Data!$N$30=2,Data!C534&lt;&gt;""),Data!C534,IF(AND(Data!$N$30=3,Data!D534&lt;&gt;""),Data!D534,IF(AND(Data!$N$30=4,Data!E534&lt;&gt;""),Data!E534,IF(AND(Data!$N$30=5,Data!F534&lt;&gt;""),Data!F534,IF(AND(Data!$N$30=6,Data!G534&lt;&gt;""),Data!G534,IF(AND(Data!$N$30=7,Data!H534&lt;&gt;""),Data!H534,IF(AND(Data!$N$30=8,Data!I534&lt;&gt;""),Data!I534,IF(AND(Data!$N$30=9,Data!J534&lt;&gt;""),Data!J534,IF(AND(Data!$N$30=10,Data!K534&lt;&gt;""),Data!K534,""))))))))))</f>
        <v/>
      </c>
      <c r="C535" s="161" t="str">
        <f>IF(AND(Data!$N$37=1,Data!B534&lt;&gt;""),Data!B534,IF(AND(Data!$N$37=2,Data!C534&lt;&gt;""),Data!C534,IF(AND(Data!$N$37=3,Data!D534&lt;&gt;""),Data!D534,IF(AND(Data!$N$37=4,Data!E534&lt;&gt;""),Data!E534,IF(AND(Data!$N$37=5,Data!F534&lt;&gt;""),Data!F534,IF(AND(Data!$N$37=6,Data!G534&lt;&gt;""),Data!G534,IF(AND(Data!$N$37=7,Data!H534&lt;&gt;""),Data!H534,IF(AND(Data!$N$37=8,Data!I534&lt;&gt;""),Data!I534,IF(AND(Data!$N$37=9,Data!J534&lt;&gt;""),Data!J534,IF(AND(Data!$N$37=10,Data!K534&lt;&gt;""),Data!K534,""))))))))))</f>
        <v/>
      </c>
      <c r="D535" s="165"/>
    </row>
    <row r="536" spans="2:4" x14ac:dyDescent="0.15">
      <c r="B536" s="162" t="str">
        <f>IF(AND(Data!$N$30=1,Data!B535&lt;&gt;""),Data!B535,IF(AND(Data!$N$30=2,Data!C535&lt;&gt;""),Data!C535,IF(AND(Data!$N$30=3,Data!D535&lt;&gt;""),Data!D535,IF(AND(Data!$N$30=4,Data!E535&lt;&gt;""),Data!E535,IF(AND(Data!$N$30=5,Data!F535&lt;&gt;""),Data!F535,IF(AND(Data!$N$30=6,Data!G535&lt;&gt;""),Data!G535,IF(AND(Data!$N$30=7,Data!H535&lt;&gt;""),Data!H535,IF(AND(Data!$N$30=8,Data!I535&lt;&gt;""),Data!I535,IF(AND(Data!$N$30=9,Data!J535&lt;&gt;""),Data!J535,IF(AND(Data!$N$30=10,Data!K535&lt;&gt;""),Data!K535,""))))))))))</f>
        <v/>
      </c>
      <c r="C536" s="161" t="str">
        <f>IF(AND(Data!$N$37=1,Data!B535&lt;&gt;""),Data!B535,IF(AND(Data!$N$37=2,Data!C535&lt;&gt;""),Data!C535,IF(AND(Data!$N$37=3,Data!D535&lt;&gt;""),Data!D535,IF(AND(Data!$N$37=4,Data!E535&lt;&gt;""),Data!E535,IF(AND(Data!$N$37=5,Data!F535&lt;&gt;""),Data!F535,IF(AND(Data!$N$37=6,Data!G535&lt;&gt;""),Data!G535,IF(AND(Data!$N$37=7,Data!H535&lt;&gt;""),Data!H535,IF(AND(Data!$N$37=8,Data!I535&lt;&gt;""),Data!I535,IF(AND(Data!$N$37=9,Data!J535&lt;&gt;""),Data!J535,IF(AND(Data!$N$37=10,Data!K535&lt;&gt;""),Data!K535,""))))))))))</f>
        <v/>
      </c>
      <c r="D536" s="165"/>
    </row>
    <row r="537" spans="2:4" x14ac:dyDescent="0.15">
      <c r="B537" s="162" t="str">
        <f>IF(AND(Data!$N$30=1,Data!B536&lt;&gt;""),Data!B536,IF(AND(Data!$N$30=2,Data!C536&lt;&gt;""),Data!C536,IF(AND(Data!$N$30=3,Data!D536&lt;&gt;""),Data!D536,IF(AND(Data!$N$30=4,Data!E536&lt;&gt;""),Data!E536,IF(AND(Data!$N$30=5,Data!F536&lt;&gt;""),Data!F536,IF(AND(Data!$N$30=6,Data!G536&lt;&gt;""),Data!G536,IF(AND(Data!$N$30=7,Data!H536&lt;&gt;""),Data!H536,IF(AND(Data!$N$30=8,Data!I536&lt;&gt;""),Data!I536,IF(AND(Data!$N$30=9,Data!J536&lt;&gt;""),Data!J536,IF(AND(Data!$N$30=10,Data!K536&lt;&gt;""),Data!K536,""))))))))))</f>
        <v/>
      </c>
      <c r="C537" s="161" t="str">
        <f>IF(AND(Data!$N$37=1,Data!B536&lt;&gt;""),Data!B536,IF(AND(Data!$N$37=2,Data!C536&lt;&gt;""),Data!C536,IF(AND(Data!$N$37=3,Data!D536&lt;&gt;""),Data!D536,IF(AND(Data!$N$37=4,Data!E536&lt;&gt;""),Data!E536,IF(AND(Data!$N$37=5,Data!F536&lt;&gt;""),Data!F536,IF(AND(Data!$N$37=6,Data!G536&lt;&gt;""),Data!G536,IF(AND(Data!$N$37=7,Data!H536&lt;&gt;""),Data!H536,IF(AND(Data!$N$37=8,Data!I536&lt;&gt;""),Data!I536,IF(AND(Data!$N$37=9,Data!J536&lt;&gt;""),Data!J536,IF(AND(Data!$N$37=10,Data!K536&lt;&gt;""),Data!K536,""))))))))))</f>
        <v/>
      </c>
      <c r="D537" s="165"/>
    </row>
    <row r="538" spans="2:4" x14ac:dyDescent="0.15">
      <c r="B538" s="162" t="str">
        <f>IF(AND(Data!$N$30=1,Data!B537&lt;&gt;""),Data!B537,IF(AND(Data!$N$30=2,Data!C537&lt;&gt;""),Data!C537,IF(AND(Data!$N$30=3,Data!D537&lt;&gt;""),Data!D537,IF(AND(Data!$N$30=4,Data!E537&lt;&gt;""),Data!E537,IF(AND(Data!$N$30=5,Data!F537&lt;&gt;""),Data!F537,IF(AND(Data!$N$30=6,Data!G537&lt;&gt;""),Data!G537,IF(AND(Data!$N$30=7,Data!H537&lt;&gt;""),Data!H537,IF(AND(Data!$N$30=8,Data!I537&lt;&gt;""),Data!I537,IF(AND(Data!$N$30=9,Data!J537&lt;&gt;""),Data!J537,IF(AND(Data!$N$30=10,Data!K537&lt;&gt;""),Data!K537,""))))))))))</f>
        <v/>
      </c>
      <c r="C538" s="161" t="str">
        <f>IF(AND(Data!$N$37=1,Data!B537&lt;&gt;""),Data!B537,IF(AND(Data!$N$37=2,Data!C537&lt;&gt;""),Data!C537,IF(AND(Data!$N$37=3,Data!D537&lt;&gt;""),Data!D537,IF(AND(Data!$N$37=4,Data!E537&lt;&gt;""),Data!E537,IF(AND(Data!$N$37=5,Data!F537&lt;&gt;""),Data!F537,IF(AND(Data!$N$37=6,Data!G537&lt;&gt;""),Data!G537,IF(AND(Data!$N$37=7,Data!H537&lt;&gt;""),Data!H537,IF(AND(Data!$N$37=8,Data!I537&lt;&gt;""),Data!I537,IF(AND(Data!$N$37=9,Data!J537&lt;&gt;""),Data!J537,IF(AND(Data!$N$37=10,Data!K537&lt;&gt;""),Data!K537,""))))))))))</f>
        <v/>
      </c>
      <c r="D538" s="165"/>
    </row>
    <row r="539" spans="2:4" x14ac:dyDescent="0.15">
      <c r="B539" s="162" t="str">
        <f>IF(AND(Data!$N$30=1,Data!B538&lt;&gt;""),Data!B538,IF(AND(Data!$N$30=2,Data!C538&lt;&gt;""),Data!C538,IF(AND(Data!$N$30=3,Data!D538&lt;&gt;""),Data!D538,IF(AND(Data!$N$30=4,Data!E538&lt;&gt;""),Data!E538,IF(AND(Data!$N$30=5,Data!F538&lt;&gt;""),Data!F538,IF(AND(Data!$N$30=6,Data!G538&lt;&gt;""),Data!G538,IF(AND(Data!$N$30=7,Data!H538&lt;&gt;""),Data!H538,IF(AND(Data!$N$30=8,Data!I538&lt;&gt;""),Data!I538,IF(AND(Data!$N$30=9,Data!J538&lt;&gt;""),Data!J538,IF(AND(Data!$N$30=10,Data!K538&lt;&gt;""),Data!K538,""))))))))))</f>
        <v/>
      </c>
      <c r="C539" s="161" t="str">
        <f>IF(AND(Data!$N$37=1,Data!B538&lt;&gt;""),Data!B538,IF(AND(Data!$N$37=2,Data!C538&lt;&gt;""),Data!C538,IF(AND(Data!$N$37=3,Data!D538&lt;&gt;""),Data!D538,IF(AND(Data!$N$37=4,Data!E538&lt;&gt;""),Data!E538,IF(AND(Data!$N$37=5,Data!F538&lt;&gt;""),Data!F538,IF(AND(Data!$N$37=6,Data!G538&lt;&gt;""),Data!G538,IF(AND(Data!$N$37=7,Data!H538&lt;&gt;""),Data!H538,IF(AND(Data!$N$37=8,Data!I538&lt;&gt;""),Data!I538,IF(AND(Data!$N$37=9,Data!J538&lt;&gt;""),Data!J538,IF(AND(Data!$N$37=10,Data!K538&lt;&gt;""),Data!K538,""))))))))))</f>
        <v/>
      </c>
      <c r="D539" s="165"/>
    </row>
    <row r="540" spans="2:4" x14ac:dyDescent="0.15">
      <c r="B540" s="162" t="str">
        <f>IF(AND(Data!$N$30=1,Data!B539&lt;&gt;""),Data!B539,IF(AND(Data!$N$30=2,Data!C539&lt;&gt;""),Data!C539,IF(AND(Data!$N$30=3,Data!D539&lt;&gt;""),Data!D539,IF(AND(Data!$N$30=4,Data!E539&lt;&gt;""),Data!E539,IF(AND(Data!$N$30=5,Data!F539&lt;&gt;""),Data!F539,IF(AND(Data!$N$30=6,Data!G539&lt;&gt;""),Data!G539,IF(AND(Data!$N$30=7,Data!H539&lt;&gt;""),Data!H539,IF(AND(Data!$N$30=8,Data!I539&lt;&gt;""),Data!I539,IF(AND(Data!$N$30=9,Data!J539&lt;&gt;""),Data!J539,IF(AND(Data!$N$30=10,Data!K539&lt;&gt;""),Data!K539,""))))))))))</f>
        <v/>
      </c>
      <c r="C540" s="161" t="str">
        <f>IF(AND(Data!$N$37=1,Data!B539&lt;&gt;""),Data!B539,IF(AND(Data!$N$37=2,Data!C539&lt;&gt;""),Data!C539,IF(AND(Data!$N$37=3,Data!D539&lt;&gt;""),Data!D539,IF(AND(Data!$N$37=4,Data!E539&lt;&gt;""),Data!E539,IF(AND(Data!$N$37=5,Data!F539&lt;&gt;""),Data!F539,IF(AND(Data!$N$37=6,Data!G539&lt;&gt;""),Data!G539,IF(AND(Data!$N$37=7,Data!H539&lt;&gt;""),Data!H539,IF(AND(Data!$N$37=8,Data!I539&lt;&gt;""),Data!I539,IF(AND(Data!$N$37=9,Data!J539&lt;&gt;""),Data!J539,IF(AND(Data!$N$37=10,Data!K539&lt;&gt;""),Data!K539,""))))))))))</f>
        <v/>
      </c>
      <c r="D540" s="165"/>
    </row>
    <row r="541" spans="2:4" x14ac:dyDescent="0.15">
      <c r="B541" s="162" t="str">
        <f>IF(AND(Data!$N$30=1,Data!B540&lt;&gt;""),Data!B540,IF(AND(Data!$N$30=2,Data!C540&lt;&gt;""),Data!C540,IF(AND(Data!$N$30=3,Data!D540&lt;&gt;""),Data!D540,IF(AND(Data!$N$30=4,Data!E540&lt;&gt;""),Data!E540,IF(AND(Data!$N$30=5,Data!F540&lt;&gt;""),Data!F540,IF(AND(Data!$N$30=6,Data!G540&lt;&gt;""),Data!G540,IF(AND(Data!$N$30=7,Data!H540&lt;&gt;""),Data!H540,IF(AND(Data!$N$30=8,Data!I540&lt;&gt;""),Data!I540,IF(AND(Data!$N$30=9,Data!J540&lt;&gt;""),Data!J540,IF(AND(Data!$N$30=10,Data!K540&lt;&gt;""),Data!K540,""))))))))))</f>
        <v/>
      </c>
      <c r="C541" s="161" t="str">
        <f>IF(AND(Data!$N$37=1,Data!B540&lt;&gt;""),Data!B540,IF(AND(Data!$N$37=2,Data!C540&lt;&gt;""),Data!C540,IF(AND(Data!$N$37=3,Data!D540&lt;&gt;""),Data!D540,IF(AND(Data!$N$37=4,Data!E540&lt;&gt;""),Data!E540,IF(AND(Data!$N$37=5,Data!F540&lt;&gt;""),Data!F540,IF(AND(Data!$N$37=6,Data!G540&lt;&gt;""),Data!G540,IF(AND(Data!$N$37=7,Data!H540&lt;&gt;""),Data!H540,IF(AND(Data!$N$37=8,Data!I540&lt;&gt;""),Data!I540,IF(AND(Data!$N$37=9,Data!J540&lt;&gt;""),Data!J540,IF(AND(Data!$N$37=10,Data!K540&lt;&gt;""),Data!K540,""))))))))))</f>
        <v/>
      </c>
      <c r="D541" s="165"/>
    </row>
    <row r="542" spans="2:4" x14ac:dyDescent="0.15">
      <c r="B542" s="162" t="str">
        <f>IF(AND(Data!$N$30=1,Data!B541&lt;&gt;""),Data!B541,IF(AND(Data!$N$30=2,Data!C541&lt;&gt;""),Data!C541,IF(AND(Data!$N$30=3,Data!D541&lt;&gt;""),Data!D541,IF(AND(Data!$N$30=4,Data!E541&lt;&gt;""),Data!E541,IF(AND(Data!$N$30=5,Data!F541&lt;&gt;""),Data!F541,IF(AND(Data!$N$30=6,Data!G541&lt;&gt;""),Data!G541,IF(AND(Data!$N$30=7,Data!H541&lt;&gt;""),Data!H541,IF(AND(Data!$N$30=8,Data!I541&lt;&gt;""),Data!I541,IF(AND(Data!$N$30=9,Data!J541&lt;&gt;""),Data!J541,IF(AND(Data!$N$30=10,Data!K541&lt;&gt;""),Data!K541,""))))))))))</f>
        <v/>
      </c>
      <c r="C542" s="161" t="str">
        <f>IF(AND(Data!$N$37=1,Data!B541&lt;&gt;""),Data!B541,IF(AND(Data!$N$37=2,Data!C541&lt;&gt;""),Data!C541,IF(AND(Data!$N$37=3,Data!D541&lt;&gt;""),Data!D541,IF(AND(Data!$N$37=4,Data!E541&lt;&gt;""),Data!E541,IF(AND(Data!$N$37=5,Data!F541&lt;&gt;""),Data!F541,IF(AND(Data!$N$37=6,Data!G541&lt;&gt;""),Data!G541,IF(AND(Data!$N$37=7,Data!H541&lt;&gt;""),Data!H541,IF(AND(Data!$N$37=8,Data!I541&lt;&gt;""),Data!I541,IF(AND(Data!$N$37=9,Data!J541&lt;&gt;""),Data!J541,IF(AND(Data!$N$37=10,Data!K541&lt;&gt;""),Data!K541,""))))))))))</f>
        <v/>
      </c>
      <c r="D542" s="165"/>
    </row>
    <row r="543" spans="2:4" x14ac:dyDescent="0.15">
      <c r="B543" s="162" t="str">
        <f>IF(AND(Data!$N$30=1,Data!B542&lt;&gt;""),Data!B542,IF(AND(Data!$N$30=2,Data!C542&lt;&gt;""),Data!C542,IF(AND(Data!$N$30=3,Data!D542&lt;&gt;""),Data!D542,IF(AND(Data!$N$30=4,Data!E542&lt;&gt;""),Data!E542,IF(AND(Data!$N$30=5,Data!F542&lt;&gt;""),Data!F542,IF(AND(Data!$N$30=6,Data!G542&lt;&gt;""),Data!G542,IF(AND(Data!$N$30=7,Data!H542&lt;&gt;""),Data!H542,IF(AND(Data!$N$30=8,Data!I542&lt;&gt;""),Data!I542,IF(AND(Data!$N$30=9,Data!J542&lt;&gt;""),Data!J542,IF(AND(Data!$N$30=10,Data!K542&lt;&gt;""),Data!K542,""))))))))))</f>
        <v/>
      </c>
      <c r="C543" s="161" t="str">
        <f>IF(AND(Data!$N$37=1,Data!B542&lt;&gt;""),Data!B542,IF(AND(Data!$N$37=2,Data!C542&lt;&gt;""),Data!C542,IF(AND(Data!$N$37=3,Data!D542&lt;&gt;""),Data!D542,IF(AND(Data!$N$37=4,Data!E542&lt;&gt;""),Data!E542,IF(AND(Data!$N$37=5,Data!F542&lt;&gt;""),Data!F542,IF(AND(Data!$N$37=6,Data!G542&lt;&gt;""),Data!G542,IF(AND(Data!$N$37=7,Data!H542&lt;&gt;""),Data!H542,IF(AND(Data!$N$37=8,Data!I542&lt;&gt;""),Data!I542,IF(AND(Data!$N$37=9,Data!J542&lt;&gt;""),Data!J542,IF(AND(Data!$N$37=10,Data!K542&lt;&gt;""),Data!K542,""))))))))))</f>
        <v/>
      </c>
      <c r="D543" s="165"/>
    </row>
    <row r="544" spans="2:4" x14ac:dyDescent="0.15">
      <c r="B544" s="162" t="str">
        <f>IF(AND(Data!$N$30=1,Data!B543&lt;&gt;""),Data!B543,IF(AND(Data!$N$30=2,Data!C543&lt;&gt;""),Data!C543,IF(AND(Data!$N$30=3,Data!D543&lt;&gt;""),Data!D543,IF(AND(Data!$N$30=4,Data!E543&lt;&gt;""),Data!E543,IF(AND(Data!$N$30=5,Data!F543&lt;&gt;""),Data!F543,IF(AND(Data!$N$30=6,Data!G543&lt;&gt;""),Data!G543,IF(AND(Data!$N$30=7,Data!H543&lt;&gt;""),Data!H543,IF(AND(Data!$N$30=8,Data!I543&lt;&gt;""),Data!I543,IF(AND(Data!$N$30=9,Data!J543&lt;&gt;""),Data!J543,IF(AND(Data!$N$30=10,Data!K543&lt;&gt;""),Data!K543,""))))))))))</f>
        <v/>
      </c>
      <c r="C544" s="161" t="str">
        <f>IF(AND(Data!$N$37=1,Data!B543&lt;&gt;""),Data!B543,IF(AND(Data!$N$37=2,Data!C543&lt;&gt;""),Data!C543,IF(AND(Data!$N$37=3,Data!D543&lt;&gt;""),Data!D543,IF(AND(Data!$N$37=4,Data!E543&lt;&gt;""),Data!E543,IF(AND(Data!$N$37=5,Data!F543&lt;&gt;""),Data!F543,IF(AND(Data!$N$37=6,Data!G543&lt;&gt;""),Data!G543,IF(AND(Data!$N$37=7,Data!H543&lt;&gt;""),Data!H543,IF(AND(Data!$N$37=8,Data!I543&lt;&gt;""),Data!I543,IF(AND(Data!$N$37=9,Data!J543&lt;&gt;""),Data!J543,IF(AND(Data!$N$37=10,Data!K543&lt;&gt;""),Data!K543,""))))))))))</f>
        <v/>
      </c>
      <c r="D544" s="165"/>
    </row>
    <row r="545" spans="2:4" x14ac:dyDescent="0.15">
      <c r="B545" s="162" t="str">
        <f>IF(AND(Data!$N$30=1,Data!B544&lt;&gt;""),Data!B544,IF(AND(Data!$N$30=2,Data!C544&lt;&gt;""),Data!C544,IF(AND(Data!$N$30=3,Data!D544&lt;&gt;""),Data!D544,IF(AND(Data!$N$30=4,Data!E544&lt;&gt;""),Data!E544,IF(AND(Data!$N$30=5,Data!F544&lt;&gt;""),Data!F544,IF(AND(Data!$N$30=6,Data!G544&lt;&gt;""),Data!G544,IF(AND(Data!$N$30=7,Data!H544&lt;&gt;""),Data!H544,IF(AND(Data!$N$30=8,Data!I544&lt;&gt;""),Data!I544,IF(AND(Data!$N$30=9,Data!J544&lt;&gt;""),Data!J544,IF(AND(Data!$N$30=10,Data!K544&lt;&gt;""),Data!K544,""))))))))))</f>
        <v/>
      </c>
      <c r="C545" s="161" t="str">
        <f>IF(AND(Data!$N$37=1,Data!B544&lt;&gt;""),Data!B544,IF(AND(Data!$N$37=2,Data!C544&lt;&gt;""),Data!C544,IF(AND(Data!$N$37=3,Data!D544&lt;&gt;""),Data!D544,IF(AND(Data!$N$37=4,Data!E544&lt;&gt;""),Data!E544,IF(AND(Data!$N$37=5,Data!F544&lt;&gt;""),Data!F544,IF(AND(Data!$N$37=6,Data!G544&lt;&gt;""),Data!G544,IF(AND(Data!$N$37=7,Data!H544&lt;&gt;""),Data!H544,IF(AND(Data!$N$37=8,Data!I544&lt;&gt;""),Data!I544,IF(AND(Data!$N$37=9,Data!J544&lt;&gt;""),Data!J544,IF(AND(Data!$N$37=10,Data!K544&lt;&gt;""),Data!K544,""))))))))))</f>
        <v/>
      </c>
      <c r="D545" s="165"/>
    </row>
    <row r="546" spans="2:4" x14ac:dyDescent="0.15">
      <c r="B546" s="162" t="str">
        <f>IF(AND(Data!$N$30=1,Data!B545&lt;&gt;""),Data!B545,IF(AND(Data!$N$30=2,Data!C545&lt;&gt;""),Data!C545,IF(AND(Data!$N$30=3,Data!D545&lt;&gt;""),Data!D545,IF(AND(Data!$N$30=4,Data!E545&lt;&gt;""),Data!E545,IF(AND(Data!$N$30=5,Data!F545&lt;&gt;""),Data!F545,IF(AND(Data!$N$30=6,Data!G545&lt;&gt;""),Data!G545,IF(AND(Data!$N$30=7,Data!H545&lt;&gt;""),Data!H545,IF(AND(Data!$N$30=8,Data!I545&lt;&gt;""),Data!I545,IF(AND(Data!$N$30=9,Data!J545&lt;&gt;""),Data!J545,IF(AND(Data!$N$30=10,Data!K545&lt;&gt;""),Data!K545,""))))))))))</f>
        <v/>
      </c>
      <c r="C546" s="161" t="str">
        <f>IF(AND(Data!$N$37=1,Data!B545&lt;&gt;""),Data!B545,IF(AND(Data!$N$37=2,Data!C545&lt;&gt;""),Data!C545,IF(AND(Data!$N$37=3,Data!D545&lt;&gt;""),Data!D545,IF(AND(Data!$N$37=4,Data!E545&lt;&gt;""),Data!E545,IF(AND(Data!$N$37=5,Data!F545&lt;&gt;""),Data!F545,IF(AND(Data!$N$37=6,Data!G545&lt;&gt;""),Data!G545,IF(AND(Data!$N$37=7,Data!H545&lt;&gt;""),Data!H545,IF(AND(Data!$N$37=8,Data!I545&lt;&gt;""),Data!I545,IF(AND(Data!$N$37=9,Data!J545&lt;&gt;""),Data!J545,IF(AND(Data!$N$37=10,Data!K545&lt;&gt;""),Data!K545,""))))))))))</f>
        <v/>
      </c>
      <c r="D546" s="165"/>
    </row>
    <row r="547" spans="2:4" x14ac:dyDescent="0.15">
      <c r="B547" s="162" t="str">
        <f>IF(AND(Data!$N$30=1,Data!B546&lt;&gt;""),Data!B546,IF(AND(Data!$N$30=2,Data!C546&lt;&gt;""),Data!C546,IF(AND(Data!$N$30=3,Data!D546&lt;&gt;""),Data!D546,IF(AND(Data!$N$30=4,Data!E546&lt;&gt;""),Data!E546,IF(AND(Data!$N$30=5,Data!F546&lt;&gt;""),Data!F546,IF(AND(Data!$N$30=6,Data!G546&lt;&gt;""),Data!G546,IF(AND(Data!$N$30=7,Data!H546&lt;&gt;""),Data!H546,IF(AND(Data!$N$30=8,Data!I546&lt;&gt;""),Data!I546,IF(AND(Data!$N$30=9,Data!J546&lt;&gt;""),Data!J546,IF(AND(Data!$N$30=10,Data!K546&lt;&gt;""),Data!K546,""))))))))))</f>
        <v/>
      </c>
      <c r="C547" s="161" t="str">
        <f>IF(AND(Data!$N$37=1,Data!B546&lt;&gt;""),Data!B546,IF(AND(Data!$N$37=2,Data!C546&lt;&gt;""),Data!C546,IF(AND(Data!$N$37=3,Data!D546&lt;&gt;""),Data!D546,IF(AND(Data!$N$37=4,Data!E546&lt;&gt;""),Data!E546,IF(AND(Data!$N$37=5,Data!F546&lt;&gt;""),Data!F546,IF(AND(Data!$N$37=6,Data!G546&lt;&gt;""),Data!G546,IF(AND(Data!$N$37=7,Data!H546&lt;&gt;""),Data!H546,IF(AND(Data!$N$37=8,Data!I546&lt;&gt;""),Data!I546,IF(AND(Data!$N$37=9,Data!J546&lt;&gt;""),Data!J546,IF(AND(Data!$N$37=10,Data!K546&lt;&gt;""),Data!K546,""))))))))))</f>
        <v/>
      </c>
      <c r="D547" s="165"/>
    </row>
    <row r="548" spans="2:4" x14ac:dyDescent="0.15">
      <c r="B548" s="162" t="str">
        <f>IF(AND(Data!$N$30=1,Data!B547&lt;&gt;""),Data!B547,IF(AND(Data!$N$30=2,Data!C547&lt;&gt;""),Data!C547,IF(AND(Data!$N$30=3,Data!D547&lt;&gt;""),Data!D547,IF(AND(Data!$N$30=4,Data!E547&lt;&gt;""),Data!E547,IF(AND(Data!$N$30=5,Data!F547&lt;&gt;""),Data!F547,IF(AND(Data!$N$30=6,Data!G547&lt;&gt;""),Data!G547,IF(AND(Data!$N$30=7,Data!H547&lt;&gt;""),Data!H547,IF(AND(Data!$N$30=8,Data!I547&lt;&gt;""),Data!I547,IF(AND(Data!$N$30=9,Data!J547&lt;&gt;""),Data!J547,IF(AND(Data!$N$30=10,Data!K547&lt;&gt;""),Data!K547,""))))))))))</f>
        <v/>
      </c>
      <c r="C548" s="161" t="str">
        <f>IF(AND(Data!$N$37=1,Data!B547&lt;&gt;""),Data!B547,IF(AND(Data!$N$37=2,Data!C547&lt;&gt;""),Data!C547,IF(AND(Data!$N$37=3,Data!D547&lt;&gt;""),Data!D547,IF(AND(Data!$N$37=4,Data!E547&lt;&gt;""),Data!E547,IF(AND(Data!$N$37=5,Data!F547&lt;&gt;""),Data!F547,IF(AND(Data!$N$37=6,Data!G547&lt;&gt;""),Data!G547,IF(AND(Data!$N$37=7,Data!H547&lt;&gt;""),Data!H547,IF(AND(Data!$N$37=8,Data!I547&lt;&gt;""),Data!I547,IF(AND(Data!$N$37=9,Data!J547&lt;&gt;""),Data!J547,IF(AND(Data!$N$37=10,Data!K547&lt;&gt;""),Data!K547,""))))))))))</f>
        <v/>
      </c>
      <c r="D548" s="165"/>
    </row>
    <row r="549" spans="2:4" x14ac:dyDescent="0.15">
      <c r="B549" s="162" t="str">
        <f>IF(AND(Data!$N$30=1,Data!B548&lt;&gt;""),Data!B548,IF(AND(Data!$N$30=2,Data!C548&lt;&gt;""),Data!C548,IF(AND(Data!$N$30=3,Data!D548&lt;&gt;""),Data!D548,IF(AND(Data!$N$30=4,Data!E548&lt;&gt;""),Data!E548,IF(AND(Data!$N$30=5,Data!F548&lt;&gt;""),Data!F548,IF(AND(Data!$N$30=6,Data!G548&lt;&gt;""),Data!G548,IF(AND(Data!$N$30=7,Data!H548&lt;&gt;""),Data!H548,IF(AND(Data!$N$30=8,Data!I548&lt;&gt;""),Data!I548,IF(AND(Data!$N$30=9,Data!J548&lt;&gt;""),Data!J548,IF(AND(Data!$N$30=10,Data!K548&lt;&gt;""),Data!K548,""))))))))))</f>
        <v/>
      </c>
      <c r="C549" s="161" t="str">
        <f>IF(AND(Data!$N$37=1,Data!B548&lt;&gt;""),Data!B548,IF(AND(Data!$N$37=2,Data!C548&lt;&gt;""),Data!C548,IF(AND(Data!$N$37=3,Data!D548&lt;&gt;""),Data!D548,IF(AND(Data!$N$37=4,Data!E548&lt;&gt;""),Data!E548,IF(AND(Data!$N$37=5,Data!F548&lt;&gt;""),Data!F548,IF(AND(Data!$N$37=6,Data!G548&lt;&gt;""),Data!G548,IF(AND(Data!$N$37=7,Data!H548&lt;&gt;""),Data!H548,IF(AND(Data!$N$37=8,Data!I548&lt;&gt;""),Data!I548,IF(AND(Data!$N$37=9,Data!J548&lt;&gt;""),Data!J548,IF(AND(Data!$N$37=10,Data!K548&lt;&gt;""),Data!K548,""))))))))))</f>
        <v/>
      </c>
      <c r="D549" s="165"/>
    </row>
    <row r="550" spans="2:4" x14ac:dyDescent="0.15">
      <c r="B550" s="162" t="str">
        <f>IF(AND(Data!$N$30=1,Data!B549&lt;&gt;""),Data!B549,IF(AND(Data!$N$30=2,Data!C549&lt;&gt;""),Data!C549,IF(AND(Data!$N$30=3,Data!D549&lt;&gt;""),Data!D549,IF(AND(Data!$N$30=4,Data!E549&lt;&gt;""),Data!E549,IF(AND(Data!$N$30=5,Data!F549&lt;&gt;""),Data!F549,IF(AND(Data!$N$30=6,Data!G549&lt;&gt;""),Data!G549,IF(AND(Data!$N$30=7,Data!H549&lt;&gt;""),Data!H549,IF(AND(Data!$N$30=8,Data!I549&lt;&gt;""),Data!I549,IF(AND(Data!$N$30=9,Data!J549&lt;&gt;""),Data!J549,IF(AND(Data!$N$30=10,Data!K549&lt;&gt;""),Data!K549,""))))))))))</f>
        <v/>
      </c>
      <c r="C550" s="161" t="str">
        <f>IF(AND(Data!$N$37=1,Data!B549&lt;&gt;""),Data!B549,IF(AND(Data!$N$37=2,Data!C549&lt;&gt;""),Data!C549,IF(AND(Data!$N$37=3,Data!D549&lt;&gt;""),Data!D549,IF(AND(Data!$N$37=4,Data!E549&lt;&gt;""),Data!E549,IF(AND(Data!$N$37=5,Data!F549&lt;&gt;""),Data!F549,IF(AND(Data!$N$37=6,Data!G549&lt;&gt;""),Data!G549,IF(AND(Data!$N$37=7,Data!H549&lt;&gt;""),Data!H549,IF(AND(Data!$N$37=8,Data!I549&lt;&gt;""),Data!I549,IF(AND(Data!$N$37=9,Data!J549&lt;&gt;""),Data!J549,IF(AND(Data!$N$37=10,Data!K549&lt;&gt;""),Data!K549,""))))))))))</f>
        <v/>
      </c>
      <c r="D550" s="165"/>
    </row>
    <row r="551" spans="2:4" x14ac:dyDescent="0.15">
      <c r="B551" s="162" t="str">
        <f>IF(AND(Data!$N$30=1,Data!B550&lt;&gt;""),Data!B550,IF(AND(Data!$N$30=2,Data!C550&lt;&gt;""),Data!C550,IF(AND(Data!$N$30=3,Data!D550&lt;&gt;""),Data!D550,IF(AND(Data!$N$30=4,Data!E550&lt;&gt;""),Data!E550,IF(AND(Data!$N$30=5,Data!F550&lt;&gt;""),Data!F550,IF(AND(Data!$N$30=6,Data!G550&lt;&gt;""),Data!G550,IF(AND(Data!$N$30=7,Data!H550&lt;&gt;""),Data!H550,IF(AND(Data!$N$30=8,Data!I550&lt;&gt;""),Data!I550,IF(AND(Data!$N$30=9,Data!J550&lt;&gt;""),Data!J550,IF(AND(Data!$N$30=10,Data!K550&lt;&gt;""),Data!K550,""))))))))))</f>
        <v/>
      </c>
      <c r="C551" s="161" t="str">
        <f>IF(AND(Data!$N$37=1,Data!B550&lt;&gt;""),Data!B550,IF(AND(Data!$N$37=2,Data!C550&lt;&gt;""),Data!C550,IF(AND(Data!$N$37=3,Data!D550&lt;&gt;""),Data!D550,IF(AND(Data!$N$37=4,Data!E550&lt;&gt;""),Data!E550,IF(AND(Data!$N$37=5,Data!F550&lt;&gt;""),Data!F550,IF(AND(Data!$N$37=6,Data!G550&lt;&gt;""),Data!G550,IF(AND(Data!$N$37=7,Data!H550&lt;&gt;""),Data!H550,IF(AND(Data!$N$37=8,Data!I550&lt;&gt;""),Data!I550,IF(AND(Data!$N$37=9,Data!J550&lt;&gt;""),Data!J550,IF(AND(Data!$N$37=10,Data!K550&lt;&gt;""),Data!K550,""))))))))))</f>
        <v/>
      </c>
      <c r="D551" s="165"/>
    </row>
    <row r="552" spans="2:4" x14ac:dyDescent="0.15">
      <c r="B552" s="162" t="str">
        <f>IF(AND(Data!$N$30=1,Data!B551&lt;&gt;""),Data!B551,IF(AND(Data!$N$30=2,Data!C551&lt;&gt;""),Data!C551,IF(AND(Data!$N$30=3,Data!D551&lt;&gt;""),Data!D551,IF(AND(Data!$N$30=4,Data!E551&lt;&gt;""),Data!E551,IF(AND(Data!$N$30=5,Data!F551&lt;&gt;""),Data!F551,IF(AND(Data!$N$30=6,Data!G551&lt;&gt;""),Data!G551,IF(AND(Data!$N$30=7,Data!H551&lt;&gt;""),Data!H551,IF(AND(Data!$N$30=8,Data!I551&lt;&gt;""),Data!I551,IF(AND(Data!$N$30=9,Data!J551&lt;&gt;""),Data!J551,IF(AND(Data!$N$30=10,Data!K551&lt;&gt;""),Data!K551,""))))))))))</f>
        <v/>
      </c>
      <c r="C552" s="161" t="str">
        <f>IF(AND(Data!$N$37=1,Data!B551&lt;&gt;""),Data!B551,IF(AND(Data!$N$37=2,Data!C551&lt;&gt;""),Data!C551,IF(AND(Data!$N$37=3,Data!D551&lt;&gt;""),Data!D551,IF(AND(Data!$N$37=4,Data!E551&lt;&gt;""),Data!E551,IF(AND(Data!$N$37=5,Data!F551&lt;&gt;""),Data!F551,IF(AND(Data!$N$37=6,Data!G551&lt;&gt;""),Data!G551,IF(AND(Data!$N$37=7,Data!H551&lt;&gt;""),Data!H551,IF(AND(Data!$N$37=8,Data!I551&lt;&gt;""),Data!I551,IF(AND(Data!$N$37=9,Data!J551&lt;&gt;""),Data!J551,IF(AND(Data!$N$37=10,Data!K551&lt;&gt;""),Data!K551,""))))))))))</f>
        <v/>
      </c>
      <c r="D552" s="165"/>
    </row>
    <row r="553" spans="2:4" x14ac:dyDescent="0.15">
      <c r="B553" s="162" t="str">
        <f>IF(AND(Data!$N$30=1,Data!B552&lt;&gt;""),Data!B552,IF(AND(Data!$N$30=2,Data!C552&lt;&gt;""),Data!C552,IF(AND(Data!$N$30=3,Data!D552&lt;&gt;""),Data!D552,IF(AND(Data!$N$30=4,Data!E552&lt;&gt;""),Data!E552,IF(AND(Data!$N$30=5,Data!F552&lt;&gt;""),Data!F552,IF(AND(Data!$N$30=6,Data!G552&lt;&gt;""),Data!G552,IF(AND(Data!$N$30=7,Data!H552&lt;&gt;""),Data!H552,IF(AND(Data!$N$30=8,Data!I552&lt;&gt;""),Data!I552,IF(AND(Data!$N$30=9,Data!J552&lt;&gt;""),Data!J552,IF(AND(Data!$N$30=10,Data!K552&lt;&gt;""),Data!K552,""))))))))))</f>
        <v/>
      </c>
      <c r="C553" s="161" t="str">
        <f>IF(AND(Data!$N$37=1,Data!B552&lt;&gt;""),Data!B552,IF(AND(Data!$N$37=2,Data!C552&lt;&gt;""),Data!C552,IF(AND(Data!$N$37=3,Data!D552&lt;&gt;""),Data!D552,IF(AND(Data!$N$37=4,Data!E552&lt;&gt;""),Data!E552,IF(AND(Data!$N$37=5,Data!F552&lt;&gt;""),Data!F552,IF(AND(Data!$N$37=6,Data!G552&lt;&gt;""),Data!G552,IF(AND(Data!$N$37=7,Data!H552&lt;&gt;""),Data!H552,IF(AND(Data!$N$37=8,Data!I552&lt;&gt;""),Data!I552,IF(AND(Data!$N$37=9,Data!J552&lt;&gt;""),Data!J552,IF(AND(Data!$N$37=10,Data!K552&lt;&gt;""),Data!K552,""))))))))))</f>
        <v/>
      </c>
      <c r="D553" s="165"/>
    </row>
    <row r="554" spans="2:4" x14ac:dyDescent="0.15">
      <c r="B554" s="162" t="str">
        <f>IF(AND(Data!$N$30=1,Data!B553&lt;&gt;""),Data!B553,IF(AND(Data!$N$30=2,Data!C553&lt;&gt;""),Data!C553,IF(AND(Data!$N$30=3,Data!D553&lt;&gt;""),Data!D553,IF(AND(Data!$N$30=4,Data!E553&lt;&gt;""),Data!E553,IF(AND(Data!$N$30=5,Data!F553&lt;&gt;""),Data!F553,IF(AND(Data!$N$30=6,Data!G553&lt;&gt;""),Data!G553,IF(AND(Data!$N$30=7,Data!H553&lt;&gt;""),Data!H553,IF(AND(Data!$N$30=8,Data!I553&lt;&gt;""),Data!I553,IF(AND(Data!$N$30=9,Data!J553&lt;&gt;""),Data!J553,IF(AND(Data!$N$30=10,Data!K553&lt;&gt;""),Data!K553,""))))))))))</f>
        <v/>
      </c>
      <c r="C554" s="161" t="str">
        <f>IF(AND(Data!$N$37=1,Data!B553&lt;&gt;""),Data!B553,IF(AND(Data!$N$37=2,Data!C553&lt;&gt;""),Data!C553,IF(AND(Data!$N$37=3,Data!D553&lt;&gt;""),Data!D553,IF(AND(Data!$N$37=4,Data!E553&lt;&gt;""),Data!E553,IF(AND(Data!$N$37=5,Data!F553&lt;&gt;""),Data!F553,IF(AND(Data!$N$37=6,Data!G553&lt;&gt;""),Data!G553,IF(AND(Data!$N$37=7,Data!H553&lt;&gt;""),Data!H553,IF(AND(Data!$N$37=8,Data!I553&lt;&gt;""),Data!I553,IF(AND(Data!$N$37=9,Data!J553&lt;&gt;""),Data!J553,IF(AND(Data!$N$37=10,Data!K553&lt;&gt;""),Data!K553,""))))))))))</f>
        <v/>
      </c>
      <c r="D554" s="165"/>
    </row>
    <row r="555" spans="2:4" x14ac:dyDescent="0.15">
      <c r="B555" s="162" t="str">
        <f>IF(AND(Data!$N$30=1,Data!B554&lt;&gt;""),Data!B554,IF(AND(Data!$N$30=2,Data!C554&lt;&gt;""),Data!C554,IF(AND(Data!$N$30=3,Data!D554&lt;&gt;""),Data!D554,IF(AND(Data!$N$30=4,Data!E554&lt;&gt;""),Data!E554,IF(AND(Data!$N$30=5,Data!F554&lt;&gt;""),Data!F554,IF(AND(Data!$N$30=6,Data!G554&lt;&gt;""),Data!G554,IF(AND(Data!$N$30=7,Data!H554&lt;&gt;""),Data!H554,IF(AND(Data!$N$30=8,Data!I554&lt;&gt;""),Data!I554,IF(AND(Data!$N$30=9,Data!J554&lt;&gt;""),Data!J554,IF(AND(Data!$N$30=10,Data!K554&lt;&gt;""),Data!K554,""))))))))))</f>
        <v/>
      </c>
      <c r="C555" s="161" t="str">
        <f>IF(AND(Data!$N$37=1,Data!B554&lt;&gt;""),Data!B554,IF(AND(Data!$N$37=2,Data!C554&lt;&gt;""),Data!C554,IF(AND(Data!$N$37=3,Data!D554&lt;&gt;""),Data!D554,IF(AND(Data!$N$37=4,Data!E554&lt;&gt;""),Data!E554,IF(AND(Data!$N$37=5,Data!F554&lt;&gt;""),Data!F554,IF(AND(Data!$N$37=6,Data!G554&lt;&gt;""),Data!G554,IF(AND(Data!$N$37=7,Data!H554&lt;&gt;""),Data!H554,IF(AND(Data!$N$37=8,Data!I554&lt;&gt;""),Data!I554,IF(AND(Data!$N$37=9,Data!J554&lt;&gt;""),Data!J554,IF(AND(Data!$N$37=10,Data!K554&lt;&gt;""),Data!K554,""))))))))))</f>
        <v/>
      </c>
      <c r="D555" s="165"/>
    </row>
    <row r="556" spans="2:4" x14ac:dyDescent="0.15">
      <c r="B556" s="162" t="str">
        <f>IF(AND(Data!$N$30=1,Data!B555&lt;&gt;""),Data!B555,IF(AND(Data!$N$30=2,Data!C555&lt;&gt;""),Data!C555,IF(AND(Data!$N$30=3,Data!D555&lt;&gt;""),Data!D555,IF(AND(Data!$N$30=4,Data!E555&lt;&gt;""),Data!E555,IF(AND(Data!$N$30=5,Data!F555&lt;&gt;""),Data!F555,IF(AND(Data!$N$30=6,Data!G555&lt;&gt;""),Data!G555,IF(AND(Data!$N$30=7,Data!H555&lt;&gt;""),Data!H555,IF(AND(Data!$N$30=8,Data!I555&lt;&gt;""),Data!I555,IF(AND(Data!$N$30=9,Data!J555&lt;&gt;""),Data!J555,IF(AND(Data!$N$30=10,Data!K555&lt;&gt;""),Data!K555,""))))))))))</f>
        <v/>
      </c>
      <c r="C556" s="161" t="str">
        <f>IF(AND(Data!$N$37=1,Data!B555&lt;&gt;""),Data!B555,IF(AND(Data!$N$37=2,Data!C555&lt;&gt;""),Data!C555,IF(AND(Data!$N$37=3,Data!D555&lt;&gt;""),Data!D555,IF(AND(Data!$N$37=4,Data!E555&lt;&gt;""),Data!E555,IF(AND(Data!$N$37=5,Data!F555&lt;&gt;""),Data!F555,IF(AND(Data!$N$37=6,Data!G555&lt;&gt;""),Data!G555,IF(AND(Data!$N$37=7,Data!H555&lt;&gt;""),Data!H555,IF(AND(Data!$N$37=8,Data!I555&lt;&gt;""),Data!I555,IF(AND(Data!$N$37=9,Data!J555&lt;&gt;""),Data!J555,IF(AND(Data!$N$37=10,Data!K555&lt;&gt;""),Data!K555,""))))))))))</f>
        <v/>
      </c>
      <c r="D556" s="165"/>
    </row>
    <row r="557" spans="2:4" x14ac:dyDescent="0.15">
      <c r="B557" s="162" t="str">
        <f>IF(AND(Data!$N$30=1,Data!B556&lt;&gt;""),Data!B556,IF(AND(Data!$N$30=2,Data!C556&lt;&gt;""),Data!C556,IF(AND(Data!$N$30=3,Data!D556&lt;&gt;""),Data!D556,IF(AND(Data!$N$30=4,Data!E556&lt;&gt;""),Data!E556,IF(AND(Data!$N$30=5,Data!F556&lt;&gt;""),Data!F556,IF(AND(Data!$N$30=6,Data!G556&lt;&gt;""),Data!G556,IF(AND(Data!$N$30=7,Data!H556&lt;&gt;""),Data!H556,IF(AND(Data!$N$30=8,Data!I556&lt;&gt;""),Data!I556,IF(AND(Data!$N$30=9,Data!J556&lt;&gt;""),Data!J556,IF(AND(Data!$N$30=10,Data!K556&lt;&gt;""),Data!K556,""))))))))))</f>
        <v/>
      </c>
      <c r="C557" s="161" t="str">
        <f>IF(AND(Data!$N$37=1,Data!B556&lt;&gt;""),Data!B556,IF(AND(Data!$N$37=2,Data!C556&lt;&gt;""),Data!C556,IF(AND(Data!$N$37=3,Data!D556&lt;&gt;""),Data!D556,IF(AND(Data!$N$37=4,Data!E556&lt;&gt;""),Data!E556,IF(AND(Data!$N$37=5,Data!F556&lt;&gt;""),Data!F556,IF(AND(Data!$N$37=6,Data!G556&lt;&gt;""),Data!G556,IF(AND(Data!$N$37=7,Data!H556&lt;&gt;""),Data!H556,IF(AND(Data!$N$37=8,Data!I556&lt;&gt;""),Data!I556,IF(AND(Data!$N$37=9,Data!J556&lt;&gt;""),Data!J556,IF(AND(Data!$N$37=10,Data!K556&lt;&gt;""),Data!K556,""))))))))))</f>
        <v/>
      </c>
      <c r="D557" s="165"/>
    </row>
    <row r="558" spans="2:4" x14ac:dyDescent="0.15">
      <c r="B558" s="162" t="str">
        <f>IF(AND(Data!$N$30=1,Data!B557&lt;&gt;""),Data!B557,IF(AND(Data!$N$30=2,Data!C557&lt;&gt;""),Data!C557,IF(AND(Data!$N$30=3,Data!D557&lt;&gt;""),Data!D557,IF(AND(Data!$N$30=4,Data!E557&lt;&gt;""),Data!E557,IF(AND(Data!$N$30=5,Data!F557&lt;&gt;""),Data!F557,IF(AND(Data!$N$30=6,Data!G557&lt;&gt;""),Data!G557,IF(AND(Data!$N$30=7,Data!H557&lt;&gt;""),Data!H557,IF(AND(Data!$N$30=8,Data!I557&lt;&gt;""),Data!I557,IF(AND(Data!$N$30=9,Data!J557&lt;&gt;""),Data!J557,IF(AND(Data!$N$30=10,Data!K557&lt;&gt;""),Data!K557,""))))))))))</f>
        <v/>
      </c>
      <c r="C558" s="161" t="str">
        <f>IF(AND(Data!$N$37=1,Data!B557&lt;&gt;""),Data!B557,IF(AND(Data!$N$37=2,Data!C557&lt;&gt;""),Data!C557,IF(AND(Data!$N$37=3,Data!D557&lt;&gt;""),Data!D557,IF(AND(Data!$N$37=4,Data!E557&lt;&gt;""),Data!E557,IF(AND(Data!$N$37=5,Data!F557&lt;&gt;""),Data!F557,IF(AND(Data!$N$37=6,Data!G557&lt;&gt;""),Data!G557,IF(AND(Data!$N$37=7,Data!H557&lt;&gt;""),Data!H557,IF(AND(Data!$N$37=8,Data!I557&lt;&gt;""),Data!I557,IF(AND(Data!$N$37=9,Data!J557&lt;&gt;""),Data!J557,IF(AND(Data!$N$37=10,Data!K557&lt;&gt;""),Data!K557,""))))))))))</f>
        <v/>
      </c>
      <c r="D558" s="165"/>
    </row>
    <row r="559" spans="2:4" x14ac:dyDescent="0.15">
      <c r="B559" s="162" t="str">
        <f>IF(AND(Data!$N$30=1,Data!B558&lt;&gt;""),Data!B558,IF(AND(Data!$N$30=2,Data!C558&lt;&gt;""),Data!C558,IF(AND(Data!$N$30=3,Data!D558&lt;&gt;""),Data!D558,IF(AND(Data!$N$30=4,Data!E558&lt;&gt;""),Data!E558,IF(AND(Data!$N$30=5,Data!F558&lt;&gt;""),Data!F558,IF(AND(Data!$N$30=6,Data!G558&lt;&gt;""),Data!G558,IF(AND(Data!$N$30=7,Data!H558&lt;&gt;""),Data!H558,IF(AND(Data!$N$30=8,Data!I558&lt;&gt;""),Data!I558,IF(AND(Data!$N$30=9,Data!J558&lt;&gt;""),Data!J558,IF(AND(Data!$N$30=10,Data!K558&lt;&gt;""),Data!K558,""))))))))))</f>
        <v/>
      </c>
      <c r="C559" s="161" t="str">
        <f>IF(AND(Data!$N$37=1,Data!B558&lt;&gt;""),Data!B558,IF(AND(Data!$N$37=2,Data!C558&lt;&gt;""),Data!C558,IF(AND(Data!$N$37=3,Data!D558&lt;&gt;""),Data!D558,IF(AND(Data!$N$37=4,Data!E558&lt;&gt;""),Data!E558,IF(AND(Data!$N$37=5,Data!F558&lt;&gt;""),Data!F558,IF(AND(Data!$N$37=6,Data!G558&lt;&gt;""),Data!G558,IF(AND(Data!$N$37=7,Data!H558&lt;&gt;""),Data!H558,IF(AND(Data!$N$37=8,Data!I558&lt;&gt;""),Data!I558,IF(AND(Data!$N$37=9,Data!J558&lt;&gt;""),Data!J558,IF(AND(Data!$N$37=10,Data!K558&lt;&gt;""),Data!K558,""))))))))))</f>
        <v/>
      </c>
      <c r="D559" s="165"/>
    </row>
    <row r="560" spans="2:4" x14ac:dyDescent="0.15">
      <c r="B560" s="162" t="str">
        <f>IF(AND(Data!$N$30=1,Data!B559&lt;&gt;""),Data!B559,IF(AND(Data!$N$30=2,Data!C559&lt;&gt;""),Data!C559,IF(AND(Data!$N$30=3,Data!D559&lt;&gt;""),Data!D559,IF(AND(Data!$N$30=4,Data!E559&lt;&gt;""),Data!E559,IF(AND(Data!$N$30=5,Data!F559&lt;&gt;""),Data!F559,IF(AND(Data!$N$30=6,Data!G559&lt;&gt;""),Data!G559,IF(AND(Data!$N$30=7,Data!H559&lt;&gt;""),Data!H559,IF(AND(Data!$N$30=8,Data!I559&lt;&gt;""),Data!I559,IF(AND(Data!$N$30=9,Data!J559&lt;&gt;""),Data!J559,IF(AND(Data!$N$30=10,Data!K559&lt;&gt;""),Data!K559,""))))))))))</f>
        <v/>
      </c>
      <c r="C560" s="161" t="str">
        <f>IF(AND(Data!$N$37=1,Data!B559&lt;&gt;""),Data!B559,IF(AND(Data!$N$37=2,Data!C559&lt;&gt;""),Data!C559,IF(AND(Data!$N$37=3,Data!D559&lt;&gt;""),Data!D559,IF(AND(Data!$N$37=4,Data!E559&lt;&gt;""),Data!E559,IF(AND(Data!$N$37=5,Data!F559&lt;&gt;""),Data!F559,IF(AND(Data!$N$37=6,Data!G559&lt;&gt;""),Data!G559,IF(AND(Data!$N$37=7,Data!H559&lt;&gt;""),Data!H559,IF(AND(Data!$N$37=8,Data!I559&lt;&gt;""),Data!I559,IF(AND(Data!$N$37=9,Data!J559&lt;&gt;""),Data!J559,IF(AND(Data!$N$37=10,Data!K559&lt;&gt;""),Data!K559,""))))))))))</f>
        <v/>
      </c>
      <c r="D560" s="165"/>
    </row>
    <row r="561" spans="2:4" x14ac:dyDescent="0.15">
      <c r="B561" s="162" t="str">
        <f>IF(AND(Data!$N$30=1,Data!B560&lt;&gt;""),Data!B560,IF(AND(Data!$N$30=2,Data!C560&lt;&gt;""),Data!C560,IF(AND(Data!$N$30=3,Data!D560&lt;&gt;""),Data!D560,IF(AND(Data!$N$30=4,Data!E560&lt;&gt;""),Data!E560,IF(AND(Data!$N$30=5,Data!F560&lt;&gt;""),Data!F560,IF(AND(Data!$N$30=6,Data!G560&lt;&gt;""),Data!G560,IF(AND(Data!$N$30=7,Data!H560&lt;&gt;""),Data!H560,IF(AND(Data!$N$30=8,Data!I560&lt;&gt;""),Data!I560,IF(AND(Data!$N$30=9,Data!J560&lt;&gt;""),Data!J560,IF(AND(Data!$N$30=10,Data!K560&lt;&gt;""),Data!K560,""))))))))))</f>
        <v/>
      </c>
      <c r="C561" s="161" t="str">
        <f>IF(AND(Data!$N$37=1,Data!B560&lt;&gt;""),Data!B560,IF(AND(Data!$N$37=2,Data!C560&lt;&gt;""),Data!C560,IF(AND(Data!$N$37=3,Data!D560&lt;&gt;""),Data!D560,IF(AND(Data!$N$37=4,Data!E560&lt;&gt;""),Data!E560,IF(AND(Data!$N$37=5,Data!F560&lt;&gt;""),Data!F560,IF(AND(Data!$N$37=6,Data!G560&lt;&gt;""),Data!G560,IF(AND(Data!$N$37=7,Data!H560&lt;&gt;""),Data!H560,IF(AND(Data!$N$37=8,Data!I560&lt;&gt;""),Data!I560,IF(AND(Data!$N$37=9,Data!J560&lt;&gt;""),Data!J560,IF(AND(Data!$N$37=10,Data!K560&lt;&gt;""),Data!K560,""))))))))))</f>
        <v/>
      </c>
      <c r="D561" s="165"/>
    </row>
    <row r="562" spans="2:4" x14ac:dyDescent="0.15">
      <c r="B562" s="162" t="str">
        <f>IF(AND(Data!$N$30=1,Data!B561&lt;&gt;""),Data!B561,IF(AND(Data!$N$30=2,Data!C561&lt;&gt;""),Data!C561,IF(AND(Data!$N$30=3,Data!D561&lt;&gt;""),Data!D561,IF(AND(Data!$N$30=4,Data!E561&lt;&gt;""),Data!E561,IF(AND(Data!$N$30=5,Data!F561&lt;&gt;""),Data!F561,IF(AND(Data!$N$30=6,Data!G561&lt;&gt;""),Data!G561,IF(AND(Data!$N$30=7,Data!H561&lt;&gt;""),Data!H561,IF(AND(Data!$N$30=8,Data!I561&lt;&gt;""),Data!I561,IF(AND(Data!$N$30=9,Data!J561&lt;&gt;""),Data!J561,IF(AND(Data!$N$30=10,Data!K561&lt;&gt;""),Data!K561,""))))))))))</f>
        <v/>
      </c>
      <c r="C562" s="161" t="str">
        <f>IF(AND(Data!$N$37=1,Data!B561&lt;&gt;""),Data!B561,IF(AND(Data!$N$37=2,Data!C561&lt;&gt;""),Data!C561,IF(AND(Data!$N$37=3,Data!D561&lt;&gt;""),Data!D561,IF(AND(Data!$N$37=4,Data!E561&lt;&gt;""),Data!E561,IF(AND(Data!$N$37=5,Data!F561&lt;&gt;""),Data!F561,IF(AND(Data!$N$37=6,Data!G561&lt;&gt;""),Data!G561,IF(AND(Data!$N$37=7,Data!H561&lt;&gt;""),Data!H561,IF(AND(Data!$N$37=8,Data!I561&lt;&gt;""),Data!I561,IF(AND(Data!$N$37=9,Data!J561&lt;&gt;""),Data!J561,IF(AND(Data!$N$37=10,Data!K561&lt;&gt;""),Data!K561,""))))))))))</f>
        <v/>
      </c>
      <c r="D562" s="165"/>
    </row>
    <row r="563" spans="2:4" x14ac:dyDescent="0.15">
      <c r="B563" s="162" t="str">
        <f>IF(AND(Data!$N$30=1,Data!B562&lt;&gt;""),Data!B562,IF(AND(Data!$N$30=2,Data!C562&lt;&gt;""),Data!C562,IF(AND(Data!$N$30=3,Data!D562&lt;&gt;""),Data!D562,IF(AND(Data!$N$30=4,Data!E562&lt;&gt;""),Data!E562,IF(AND(Data!$N$30=5,Data!F562&lt;&gt;""),Data!F562,IF(AND(Data!$N$30=6,Data!G562&lt;&gt;""),Data!G562,IF(AND(Data!$N$30=7,Data!H562&lt;&gt;""),Data!H562,IF(AND(Data!$N$30=8,Data!I562&lt;&gt;""),Data!I562,IF(AND(Data!$N$30=9,Data!J562&lt;&gt;""),Data!J562,IF(AND(Data!$N$30=10,Data!K562&lt;&gt;""),Data!K562,""))))))))))</f>
        <v/>
      </c>
      <c r="C563" s="161" t="str">
        <f>IF(AND(Data!$N$37=1,Data!B562&lt;&gt;""),Data!B562,IF(AND(Data!$N$37=2,Data!C562&lt;&gt;""),Data!C562,IF(AND(Data!$N$37=3,Data!D562&lt;&gt;""),Data!D562,IF(AND(Data!$N$37=4,Data!E562&lt;&gt;""),Data!E562,IF(AND(Data!$N$37=5,Data!F562&lt;&gt;""),Data!F562,IF(AND(Data!$N$37=6,Data!G562&lt;&gt;""),Data!G562,IF(AND(Data!$N$37=7,Data!H562&lt;&gt;""),Data!H562,IF(AND(Data!$N$37=8,Data!I562&lt;&gt;""),Data!I562,IF(AND(Data!$N$37=9,Data!J562&lt;&gt;""),Data!J562,IF(AND(Data!$N$37=10,Data!K562&lt;&gt;""),Data!K562,""))))))))))</f>
        <v/>
      </c>
      <c r="D563" s="165"/>
    </row>
    <row r="564" spans="2:4" x14ac:dyDescent="0.15">
      <c r="B564" s="162" t="str">
        <f>IF(AND(Data!$N$30=1,Data!B563&lt;&gt;""),Data!B563,IF(AND(Data!$N$30=2,Data!C563&lt;&gt;""),Data!C563,IF(AND(Data!$N$30=3,Data!D563&lt;&gt;""),Data!D563,IF(AND(Data!$N$30=4,Data!E563&lt;&gt;""),Data!E563,IF(AND(Data!$N$30=5,Data!F563&lt;&gt;""),Data!F563,IF(AND(Data!$N$30=6,Data!G563&lt;&gt;""),Data!G563,IF(AND(Data!$N$30=7,Data!H563&lt;&gt;""),Data!H563,IF(AND(Data!$N$30=8,Data!I563&lt;&gt;""),Data!I563,IF(AND(Data!$N$30=9,Data!J563&lt;&gt;""),Data!J563,IF(AND(Data!$N$30=10,Data!K563&lt;&gt;""),Data!K563,""))))))))))</f>
        <v/>
      </c>
      <c r="C564" s="161" t="str">
        <f>IF(AND(Data!$N$37=1,Data!B563&lt;&gt;""),Data!B563,IF(AND(Data!$N$37=2,Data!C563&lt;&gt;""),Data!C563,IF(AND(Data!$N$37=3,Data!D563&lt;&gt;""),Data!D563,IF(AND(Data!$N$37=4,Data!E563&lt;&gt;""),Data!E563,IF(AND(Data!$N$37=5,Data!F563&lt;&gt;""),Data!F563,IF(AND(Data!$N$37=6,Data!G563&lt;&gt;""),Data!G563,IF(AND(Data!$N$37=7,Data!H563&lt;&gt;""),Data!H563,IF(AND(Data!$N$37=8,Data!I563&lt;&gt;""),Data!I563,IF(AND(Data!$N$37=9,Data!J563&lt;&gt;""),Data!J563,IF(AND(Data!$N$37=10,Data!K563&lt;&gt;""),Data!K563,""))))))))))</f>
        <v/>
      </c>
      <c r="D564" s="165"/>
    </row>
    <row r="565" spans="2:4" x14ac:dyDescent="0.15">
      <c r="B565" s="162" t="str">
        <f>IF(AND(Data!$N$30=1,Data!B564&lt;&gt;""),Data!B564,IF(AND(Data!$N$30=2,Data!C564&lt;&gt;""),Data!C564,IF(AND(Data!$N$30=3,Data!D564&lt;&gt;""),Data!D564,IF(AND(Data!$N$30=4,Data!E564&lt;&gt;""),Data!E564,IF(AND(Data!$N$30=5,Data!F564&lt;&gt;""),Data!F564,IF(AND(Data!$N$30=6,Data!G564&lt;&gt;""),Data!G564,IF(AND(Data!$N$30=7,Data!H564&lt;&gt;""),Data!H564,IF(AND(Data!$N$30=8,Data!I564&lt;&gt;""),Data!I564,IF(AND(Data!$N$30=9,Data!J564&lt;&gt;""),Data!J564,IF(AND(Data!$N$30=10,Data!K564&lt;&gt;""),Data!K564,""))))))))))</f>
        <v/>
      </c>
      <c r="C565" s="161" t="str">
        <f>IF(AND(Data!$N$37=1,Data!B564&lt;&gt;""),Data!B564,IF(AND(Data!$N$37=2,Data!C564&lt;&gt;""),Data!C564,IF(AND(Data!$N$37=3,Data!D564&lt;&gt;""),Data!D564,IF(AND(Data!$N$37=4,Data!E564&lt;&gt;""),Data!E564,IF(AND(Data!$N$37=5,Data!F564&lt;&gt;""),Data!F564,IF(AND(Data!$N$37=6,Data!G564&lt;&gt;""),Data!G564,IF(AND(Data!$N$37=7,Data!H564&lt;&gt;""),Data!H564,IF(AND(Data!$N$37=8,Data!I564&lt;&gt;""),Data!I564,IF(AND(Data!$N$37=9,Data!J564&lt;&gt;""),Data!J564,IF(AND(Data!$N$37=10,Data!K564&lt;&gt;""),Data!K564,""))))))))))</f>
        <v/>
      </c>
      <c r="D565" s="165"/>
    </row>
    <row r="566" spans="2:4" x14ac:dyDescent="0.15">
      <c r="B566" s="162" t="str">
        <f>IF(AND(Data!$N$30=1,Data!B565&lt;&gt;""),Data!B565,IF(AND(Data!$N$30=2,Data!C565&lt;&gt;""),Data!C565,IF(AND(Data!$N$30=3,Data!D565&lt;&gt;""),Data!D565,IF(AND(Data!$N$30=4,Data!E565&lt;&gt;""),Data!E565,IF(AND(Data!$N$30=5,Data!F565&lt;&gt;""),Data!F565,IF(AND(Data!$N$30=6,Data!G565&lt;&gt;""),Data!G565,IF(AND(Data!$N$30=7,Data!H565&lt;&gt;""),Data!H565,IF(AND(Data!$N$30=8,Data!I565&lt;&gt;""),Data!I565,IF(AND(Data!$N$30=9,Data!J565&lt;&gt;""),Data!J565,IF(AND(Data!$N$30=10,Data!K565&lt;&gt;""),Data!K565,""))))))))))</f>
        <v/>
      </c>
      <c r="C566" s="161" t="str">
        <f>IF(AND(Data!$N$37=1,Data!B565&lt;&gt;""),Data!B565,IF(AND(Data!$N$37=2,Data!C565&lt;&gt;""),Data!C565,IF(AND(Data!$N$37=3,Data!D565&lt;&gt;""),Data!D565,IF(AND(Data!$N$37=4,Data!E565&lt;&gt;""),Data!E565,IF(AND(Data!$N$37=5,Data!F565&lt;&gt;""),Data!F565,IF(AND(Data!$N$37=6,Data!G565&lt;&gt;""),Data!G565,IF(AND(Data!$N$37=7,Data!H565&lt;&gt;""),Data!H565,IF(AND(Data!$N$37=8,Data!I565&lt;&gt;""),Data!I565,IF(AND(Data!$N$37=9,Data!J565&lt;&gt;""),Data!J565,IF(AND(Data!$N$37=10,Data!K565&lt;&gt;""),Data!K565,""))))))))))</f>
        <v/>
      </c>
      <c r="D566" s="165"/>
    </row>
    <row r="567" spans="2:4" x14ac:dyDescent="0.15">
      <c r="B567" s="162" t="str">
        <f>IF(AND(Data!$N$30=1,Data!B566&lt;&gt;""),Data!B566,IF(AND(Data!$N$30=2,Data!C566&lt;&gt;""),Data!C566,IF(AND(Data!$N$30=3,Data!D566&lt;&gt;""),Data!D566,IF(AND(Data!$N$30=4,Data!E566&lt;&gt;""),Data!E566,IF(AND(Data!$N$30=5,Data!F566&lt;&gt;""),Data!F566,IF(AND(Data!$N$30=6,Data!G566&lt;&gt;""),Data!G566,IF(AND(Data!$N$30=7,Data!H566&lt;&gt;""),Data!H566,IF(AND(Data!$N$30=8,Data!I566&lt;&gt;""),Data!I566,IF(AND(Data!$N$30=9,Data!J566&lt;&gt;""),Data!J566,IF(AND(Data!$N$30=10,Data!K566&lt;&gt;""),Data!K566,""))))))))))</f>
        <v/>
      </c>
      <c r="C567" s="161" t="str">
        <f>IF(AND(Data!$N$37=1,Data!B566&lt;&gt;""),Data!B566,IF(AND(Data!$N$37=2,Data!C566&lt;&gt;""),Data!C566,IF(AND(Data!$N$37=3,Data!D566&lt;&gt;""),Data!D566,IF(AND(Data!$N$37=4,Data!E566&lt;&gt;""),Data!E566,IF(AND(Data!$N$37=5,Data!F566&lt;&gt;""),Data!F566,IF(AND(Data!$N$37=6,Data!G566&lt;&gt;""),Data!G566,IF(AND(Data!$N$37=7,Data!H566&lt;&gt;""),Data!H566,IF(AND(Data!$N$37=8,Data!I566&lt;&gt;""),Data!I566,IF(AND(Data!$N$37=9,Data!J566&lt;&gt;""),Data!J566,IF(AND(Data!$N$37=10,Data!K566&lt;&gt;""),Data!K566,""))))))))))</f>
        <v/>
      </c>
      <c r="D567" s="165"/>
    </row>
    <row r="568" spans="2:4" x14ac:dyDescent="0.15">
      <c r="B568" s="162" t="str">
        <f>IF(AND(Data!$N$30=1,Data!B567&lt;&gt;""),Data!B567,IF(AND(Data!$N$30=2,Data!C567&lt;&gt;""),Data!C567,IF(AND(Data!$N$30=3,Data!D567&lt;&gt;""),Data!D567,IF(AND(Data!$N$30=4,Data!E567&lt;&gt;""),Data!E567,IF(AND(Data!$N$30=5,Data!F567&lt;&gt;""),Data!F567,IF(AND(Data!$N$30=6,Data!G567&lt;&gt;""),Data!G567,IF(AND(Data!$N$30=7,Data!H567&lt;&gt;""),Data!H567,IF(AND(Data!$N$30=8,Data!I567&lt;&gt;""),Data!I567,IF(AND(Data!$N$30=9,Data!J567&lt;&gt;""),Data!J567,IF(AND(Data!$N$30=10,Data!K567&lt;&gt;""),Data!K567,""))))))))))</f>
        <v/>
      </c>
      <c r="C568" s="161" t="str">
        <f>IF(AND(Data!$N$37=1,Data!B567&lt;&gt;""),Data!B567,IF(AND(Data!$N$37=2,Data!C567&lt;&gt;""),Data!C567,IF(AND(Data!$N$37=3,Data!D567&lt;&gt;""),Data!D567,IF(AND(Data!$N$37=4,Data!E567&lt;&gt;""),Data!E567,IF(AND(Data!$N$37=5,Data!F567&lt;&gt;""),Data!F567,IF(AND(Data!$N$37=6,Data!G567&lt;&gt;""),Data!G567,IF(AND(Data!$N$37=7,Data!H567&lt;&gt;""),Data!H567,IF(AND(Data!$N$37=8,Data!I567&lt;&gt;""),Data!I567,IF(AND(Data!$N$37=9,Data!J567&lt;&gt;""),Data!J567,IF(AND(Data!$N$37=10,Data!K567&lt;&gt;""),Data!K567,""))))))))))</f>
        <v/>
      </c>
      <c r="D568" s="165"/>
    </row>
    <row r="569" spans="2:4" x14ac:dyDescent="0.15">
      <c r="B569" s="162" t="str">
        <f>IF(AND(Data!$N$30=1,Data!B568&lt;&gt;""),Data!B568,IF(AND(Data!$N$30=2,Data!C568&lt;&gt;""),Data!C568,IF(AND(Data!$N$30=3,Data!D568&lt;&gt;""),Data!D568,IF(AND(Data!$N$30=4,Data!E568&lt;&gt;""),Data!E568,IF(AND(Data!$N$30=5,Data!F568&lt;&gt;""),Data!F568,IF(AND(Data!$N$30=6,Data!G568&lt;&gt;""),Data!G568,IF(AND(Data!$N$30=7,Data!H568&lt;&gt;""),Data!H568,IF(AND(Data!$N$30=8,Data!I568&lt;&gt;""),Data!I568,IF(AND(Data!$N$30=9,Data!J568&lt;&gt;""),Data!J568,IF(AND(Data!$N$30=10,Data!K568&lt;&gt;""),Data!K568,""))))))))))</f>
        <v/>
      </c>
      <c r="C569" s="161" t="str">
        <f>IF(AND(Data!$N$37=1,Data!B568&lt;&gt;""),Data!B568,IF(AND(Data!$N$37=2,Data!C568&lt;&gt;""),Data!C568,IF(AND(Data!$N$37=3,Data!D568&lt;&gt;""),Data!D568,IF(AND(Data!$N$37=4,Data!E568&lt;&gt;""),Data!E568,IF(AND(Data!$N$37=5,Data!F568&lt;&gt;""),Data!F568,IF(AND(Data!$N$37=6,Data!G568&lt;&gt;""),Data!G568,IF(AND(Data!$N$37=7,Data!H568&lt;&gt;""),Data!H568,IF(AND(Data!$N$37=8,Data!I568&lt;&gt;""),Data!I568,IF(AND(Data!$N$37=9,Data!J568&lt;&gt;""),Data!J568,IF(AND(Data!$N$37=10,Data!K568&lt;&gt;""),Data!K568,""))))))))))</f>
        <v/>
      </c>
      <c r="D569" s="165"/>
    </row>
    <row r="570" spans="2:4" x14ac:dyDescent="0.15">
      <c r="B570" s="162" t="str">
        <f>IF(AND(Data!$N$30=1,Data!B569&lt;&gt;""),Data!B569,IF(AND(Data!$N$30=2,Data!C569&lt;&gt;""),Data!C569,IF(AND(Data!$N$30=3,Data!D569&lt;&gt;""),Data!D569,IF(AND(Data!$N$30=4,Data!E569&lt;&gt;""),Data!E569,IF(AND(Data!$N$30=5,Data!F569&lt;&gt;""),Data!F569,IF(AND(Data!$N$30=6,Data!G569&lt;&gt;""),Data!G569,IF(AND(Data!$N$30=7,Data!H569&lt;&gt;""),Data!H569,IF(AND(Data!$N$30=8,Data!I569&lt;&gt;""),Data!I569,IF(AND(Data!$N$30=9,Data!J569&lt;&gt;""),Data!J569,IF(AND(Data!$N$30=10,Data!K569&lt;&gt;""),Data!K569,""))))))))))</f>
        <v/>
      </c>
      <c r="C570" s="161" t="str">
        <f>IF(AND(Data!$N$37=1,Data!B569&lt;&gt;""),Data!B569,IF(AND(Data!$N$37=2,Data!C569&lt;&gt;""),Data!C569,IF(AND(Data!$N$37=3,Data!D569&lt;&gt;""),Data!D569,IF(AND(Data!$N$37=4,Data!E569&lt;&gt;""),Data!E569,IF(AND(Data!$N$37=5,Data!F569&lt;&gt;""),Data!F569,IF(AND(Data!$N$37=6,Data!G569&lt;&gt;""),Data!G569,IF(AND(Data!$N$37=7,Data!H569&lt;&gt;""),Data!H569,IF(AND(Data!$N$37=8,Data!I569&lt;&gt;""),Data!I569,IF(AND(Data!$N$37=9,Data!J569&lt;&gt;""),Data!J569,IF(AND(Data!$N$37=10,Data!K569&lt;&gt;""),Data!K569,""))))))))))</f>
        <v/>
      </c>
      <c r="D570" s="165"/>
    </row>
    <row r="571" spans="2:4" x14ac:dyDescent="0.15">
      <c r="B571" s="162" t="str">
        <f>IF(AND(Data!$N$30=1,Data!B570&lt;&gt;""),Data!B570,IF(AND(Data!$N$30=2,Data!C570&lt;&gt;""),Data!C570,IF(AND(Data!$N$30=3,Data!D570&lt;&gt;""),Data!D570,IF(AND(Data!$N$30=4,Data!E570&lt;&gt;""),Data!E570,IF(AND(Data!$N$30=5,Data!F570&lt;&gt;""),Data!F570,IF(AND(Data!$N$30=6,Data!G570&lt;&gt;""),Data!G570,IF(AND(Data!$N$30=7,Data!H570&lt;&gt;""),Data!H570,IF(AND(Data!$N$30=8,Data!I570&lt;&gt;""),Data!I570,IF(AND(Data!$N$30=9,Data!J570&lt;&gt;""),Data!J570,IF(AND(Data!$N$30=10,Data!K570&lt;&gt;""),Data!K570,""))))))))))</f>
        <v/>
      </c>
      <c r="C571" s="161" t="str">
        <f>IF(AND(Data!$N$37=1,Data!B570&lt;&gt;""),Data!B570,IF(AND(Data!$N$37=2,Data!C570&lt;&gt;""),Data!C570,IF(AND(Data!$N$37=3,Data!D570&lt;&gt;""),Data!D570,IF(AND(Data!$N$37=4,Data!E570&lt;&gt;""),Data!E570,IF(AND(Data!$N$37=5,Data!F570&lt;&gt;""),Data!F570,IF(AND(Data!$N$37=6,Data!G570&lt;&gt;""),Data!G570,IF(AND(Data!$N$37=7,Data!H570&lt;&gt;""),Data!H570,IF(AND(Data!$N$37=8,Data!I570&lt;&gt;""),Data!I570,IF(AND(Data!$N$37=9,Data!J570&lt;&gt;""),Data!J570,IF(AND(Data!$N$37=10,Data!K570&lt;&gt;""),Data!K570,""))))))))))</f>
        <v/>
      </c>
      <c r="D571" s="165"/>
    </row>
    <row r="572" spans="2:4" x14ac:dyDescent="0.15">
      <c r="B572" s="162" t="str">
        <f>IF(AND(Data!$N$30=1,Data!B571&lt;&gt;""),Data!B571,IF(AND(Data!$N$30=2,Data!C571&lt;&gt;""),Data!C571,IF(AND(Data!$N$30=3,Data!D571&lt;&gt;""),Data!D571,IF(AND(Data!$N$30=4,Data!E571&lt;&gt;""),Data!E571,IF(AND(Data!$N$30=5,Data!F571&lt;&gt;""),Data!F571,IF(AND(Data!$N$30=6,Data!G571&lt;&gt;""),Data!G571,IF(AND(Data!$N$30=7,Data!H571&lt;&gt;""),Data!H571,IF(AND(Data!$N$30=8,Data!I571&lt;&gt;""),Data!I571,IF(AND(Data!$N$30=9,Data!J571&lt;&gt;""),Data!J571,IF(AND(Data!$N$30=10,Data!K571&lt;&gt;""),Data!K571,""))))))))))</f>
        <v/>
      </c>
      <c r="C572" s="161" t="str">
        <f>IF(AND(Data!$N$37=1,Data!B571&lt;&gt;""),Data!B571,IF(AND(Data!$N$37=2,Data!C571&lt;&gt;""),Data!C571,IF(AND(Data!$N$37=3,Data!D571&lt;&gt;""),Data!D571,IF(AND(Data!$N$37=4,Data!E571&lt;&gt;""),Data!E571,IF(AND(Data!$N$37=5,Data!F571&lt;&gt;""),Data!F571,IF(AND(Data!$N$37=6,Data!G571&lt;&gt;""),Data!G571,IF(AND(Data!$N$37=7,Data!H571&lt;&gt;""),Data!H571,IF(AND(Data!$N$37=8,Data!I571&lt;&gt;""),Data!I571,IF(AND(Data!$N$37=9,Data!J571&lt;&gt;""),Data!J571,IF(AND(Data!$N$37=10,Data!K571&lt;&gt;""),Data!K571,""))))))))))</f>
        <v/>
      </c>
      <c r="D572" s="165"/>
    </row>
    <row r="573" spans="2:4" x14ac:dyDescent="0.15">
      <c r="B573" s="162" t="str">
        <f>IF(AND(Data!$N$30=1,Data!B572&lt;&gt;""),Data!B572,IF(AND(Data!$N$30=2,Data!C572&lt;&gt;""),Data!C572,IF(AND(Data!$N$30=3,Data!D572&lt;&gt;""),Data!D572,IF(AND(Data!$N$30=4,Data!E572&lt;&gt;""),Data!E572,IF(AND(Data!$N$30=5,Data!F572&lt;&gt;""),Data!F572,IF(AND(Data!$N$30=6,Data!G572&lt;&gt;""),Data!G572,IF(AND(Data!$N$30=7,Data!H572&lt;&gt;""),Data!H572,IF(AND(Data!$N$30=8,Data!I572&lt;&gt;""),Data!I572,IF(AND(Data!$N$30=9,Data!J572&lt;&gt;""),Data!J572,IF(AND(Data!$N$30=10,Data!K572&lt;&gt;""),Data!K572,""))))))))))</f>
        <v/>
      </c>
      <c r="C573" s="161" t="str">
        <f>IF(AND(Data!$N$37=1,Data!B572&lt;&gt;""),Data!B572,IF(AND(Data!$N$37=2,Data!C572&lt;&gt;""),Data!C572,IF(AND(Data!$N$37=3,Data!D572&lt;&gt;""),Data!D572,IF(AND(Data!$N$37=4,Data!E572&lt;&gt;""),Data!E572,IF(AND(Data!$N$37=5,Data!F572&lt;&gt;""),Data!F572,IF(AND(Data!$N$37=6,Data!G572&lt;&gt;""),Data!G572,IF(AND(Data!$N$37=7,Data!H572&lt;&gt;""),Data!H572,IF(AND(Data!$N$37=8,Data!I572&lt;&gt;""),Data!I572,IF(AND(Data!$N$37=9,Data!J572&lt;&gt;""),Data!J572,IF(AND(Data!$N$37=10,Data!K572&lt;&gt;""),Data!K572,""))))))))))</f>
        <v/>
      </c>
      <c r="D573" s="165"/>
    </row>
    <row r="574" spans="2:4" x14ac:dyDescent="0.15">
      <c r="B574" s="162" t="str">
        <f>IF(AND(Data!$N$30=1,Data!B573&lt;&gt;""),Data!B573,IF(AND(Data!$N$30=2,Data!C573&lt;&gt;""),Data!C573,IF(AND(Data!$N$30=3,Data!D573&lt;&gt;""),Data!D573,IF(AND(Data!$N$30=4,Data!E573&lt;&gt;""),Data!E573,IF(AND(Data!$N$30=5,Data!F573&lt;&gt;""),Data!F573,IF(AND(Data!$N$30=6,Data!G573&lt;&gt;""),Data!G573,IF(AND(Data!$N$30=7,Data!H573&lt;&gt;""),Data!H573,IF(AND(Data!$N$30=8,Data!I573&lt;&gt;""),Data!I573,IF(AND(Data!$N$30=9,Data!J573&lt;&gt;""),Data!J573,IF(AND(Data!$N$30=10,Data!K573&lt;&gt;""),Data!K573,""))))))))))</f>
        <v/>
      </c>
      <c r="C574" s="161" t="str">
        <f>IF(AND(Data!$N$37=1,Data!B573&lt;&gt;""),Data!B573,IF(AND(Data!$N$37=2,Data!C573&lt;&gt;""),Data!C573,IF(AND(Data!$N$37=3,Data!D573&lt;&gt;""),Data!D573,IF(AND(Data!$N$37=4,Data!E573&lt;&gt;""),Data!E573,IF(AND(Data!$N$37=5,Data!F573&lt;&gt;""),Data!F573,IF(AND(Data!$N$37=6,Data!G573&lt;&gt;""),Data!G573,IF(AND(Data!$N$37=7,Data!H573&lt;&gt;""),Data!H573,IF(AND(Data!$N$37=8,Data!I573&lt;&gt;""),Data!I573,IF(AND(Data!$N$37=9,Data!J573&lt;&gt;""),Data!J573,IF(AND(Data!$N$37=10,Data!K573&lt;&gt;""),Data!K573,""))))))))))</f>
        <v/>
      </c>
      <c r="D574" s="165"/>
    </row>
    <row r="575" spans="2:4" x14ac:dyDescent="0.15">
      <c r="B575" s="162" t="str">
        <f>IF(AND(Data!$N$30=1,Data!B574&lt;&gt;""),Data!B574,IF(AND(Data!$N$30=2,Data!C574&lt;&gt;""),Data!C574,IF(AND(Data!$N$30=3,Data!D574&lt;&gt;""),Data!D574,IF(AND(Data!$N$30=4,Data!E574&lt;&gt;""),Data!E574,IF(AND(Data!$N$30=5,Data!F574&lt;&gt;""),Data!F574,IF(AND(Data!$N$30=6,Data!G574&lt;&gt;""),Data!G574,IF(AND(Data!$N$30=7,Data!H574&lt;&gt;""),Data!H574,IF(AND(Data!$N$30=8,Data!I574&lt;&gt;""),Data!I574,IF(AND(Data!$N$30=9,Data!J574&lt;&gt;""),Data!J574,IF(AND(Data!$N$30=10,Data!K574&lt;&gt;""),Data!K574,""))))))))))</f>
        <v/>
      </c>
      <c r="C575" s="161" t="str">
        <f>IF(AND(Data!$N$37=1,Data!B574&lt;&gt;""),Data!B574,IF(AND(Data!$N$37=2,Data!C574&lt;&gt;""),Data!C574,IF(AND(Data!$N$37=3,Data!D574&lt;&gt;""),Data!D574,IF(AND(Data!$N$37=4,Data!E574&lt;&gt;""),Data!E574,IF(AND(Data!$N$37=5,Data!F574&lt;&gt;""),Data!F574,IF(AND(Data!$N$37=6,Data!G574&lt;&gt;""),Data!G574,IF(AND(Data!$N$37=7,Data!H574&lt;&gt;""),Data!H574,IF(AND(Data!$N$37=8,Data!I574&lt;&gt;""),Data!I574,IF(AND(Data!$N$37=9,Data!J574&lt;&gt;""),Data!J574,IF(AND(Data!$N$37=10,Data!K574&lt;&gt;""),Data!K574,""))))))))))</f>
        <v/>
      </c>
      <c r="D575" s="165"/>
    </row>
    <row r="576" spans="2:4" x14ac:dyDescent="0.15">
      <c r="B576" s="162" t="str">
        <f>IF(AND(Data!$N$30=1,Data!B575&lt;&gt;""),Data!B575,IF(AND(Data!$N$30=2,Data!C575&lt;&gt;""),Data!C575,IF(AND(Data!$N$30=3,Data!D575&lt;&gt;""),Data!D575,IF(AND(Data!$N$30=4,Data!E575&lt;&gt;""),Data!E575,IF(AND(Data!$N$30=5,Data!F575&lt;&gt;""),Data!F575,IF(AND(Data!$N$30=6,Data!G575&lt;&gt;""),Data!G575,IF(AND(Data!$N$30=7,Data!H575&lt;&gt;""),Data!H575,IF(AND(Data!$N$30=8,Data!I575&lt;&gt;""),Data!I575,IF(AND(Data!$N$30=9,Data!J575&lt;&gt;""),Data!J575,IF(AND(Data!$N$30=10,Data!K575&lt;&gt;""),Data!K575,""))))))))))</f>
        <v/>
      </c>
      <c r="C576" s="161" t="str">
        <f>IF(AND(Data!$N$37=1,Data!B575&lt;&gt;""),Data!B575,IF(AND(Data!$N$37=2,Data!C575&lt;&gt;""),Data!C575,IF(AND(Data!$N$37=3,Data!D575&lt;&gt;""),Data!D575,IF(AND(Data!$N$37=4,Data!E575&lt;&gt;""),Data!E575,IF(AND(Data!$N$37=5,Data!F575&lt;&gt;""),Data!F575,IF(AND(Data!$N$37=6,Data!G575&lt;&gt;""),Data!G575,IF(AND(Data!$N$37=7,Data!H575&lt;&gt;""),Data!H575,IF(AND(Data!$N$37=8,Data!I575&lt;&gt;""),Data!I575,IF(AND(Data!$N$37=9,Data!J575&lt;&gt;""),Data!J575,IF(AND(Data!$N$37=10,Data!K575&lt;&gt;""),Data!K575,""))))))))))</f>
        <v/>
      </c>
      <c r="D576" s="165"/>
    </row>
    <row r="577" spans="2:4" x14ac:dyDescent="0.15">
      <c r="B577" s="162" t="str">
        <f>IF(AND(Data!$N$30=1,Data!B576&lt;&gt;""),Data!B576,IF(AND(Data!$N$30=2,Data!C576&lt;&gt;""),Data!C576,IF(AND(Data!$N$30=3,Data!D576&lt;&gt;""),Data!D576,IF(AND(Data!$N$30=4,Data!E576&lt;&gt;""),Data!E576,IF(AND(Data!$N$30=5,Data!F576&lt;&gt;""),Data!F576,IF(AND(Data!$N$30=6,Data!G576&lt;&gt;""),Data!G576,IF(AND(Data!$N$30=7,Data!H576&lt;&gt;""),Data!H576,IF(AND(Data!$N$30=8,Data!I576&lt;&gt;""),Data!I576,IF(AND(Data!$N$30=9,Data!J576&lt;&gt;""),Data!J576,IF(AND(Data!$N$30=10,Data!K576&lt;&gt;""),Data!K576,""))))))))))</f>
        <v/>
      </c>
      <c r="C577" s="161" t="str">
        <f>IF(AND(Data!$N$37=1,Data!B576&lt;&gt;""),Data!B576,IF(AND(Data!$N$37=2,Data!C576&lt;&gt;""),Data!C576,IF(AND(Data!$N$37=3,Data!D576&lt;&gt;""),Data!D576,IF(AND(Data!$N$37=4,Data!E576&lt;&gt;""),Data!E576,IF(AND(Data!$N$37=5,Data!F576&lt;&gt;""),Data!F576,IF(AND(Data!$N$37=6,Data!G576&lt;&gt;""),Data!G576,IF(AND(Data!$N$37=7,Data!H576&lt;&gt;""),Data!H576,IF(AND(Data!$N$37=8,Data!I576&lt;&gt;""),Data!I576,IF(AND(Data!$N$37=9,Data!J576&lt;&gt;""),Data!J576,IF(AND(Data!$N$37=10,Data!K576&lt;&gt;""),Data!K576,""))))))))))</f>
        <v/>
      </c>
      <c r="D577" s="165"/>
    </row>
    <row r="578" spans="2:4" x14ac:dyDescent="0.15">
      <c r="B578" s="162" t="str">
        <f>IF(AND(Data!$N$30=1,Data!B577&lt;&gt;""),Data!B577,IF(AND(Data!$N$30=2,Data!C577&lt;&gt;""),Data!C577,IF(AND(Data!$N$30=3,Data!D577&lt;&gt;""),Data!D577,IF(AND(Data!$N$30=4,Data!E577&lt;&gt;""),Data!E577,IF(AND(Data!$N$30=5,Data!F577&lt;&gt;""),Data!F577,IF(AND(Data!$N$30=6,Data!G577&lt;&gt;""),Data!G577,IF(AND(Data!$N$30=7,Data!H577&lt;&gt;""),Data!H577,IF(AND(Data!$N$30=8,Data!I577&lt;&gt;""),Data!I577,IF(AND(Data!$N$30=9,Data!J577&lt;&gt;""),Data!J577,IF(AND(Data!$N$30=10,Data!K577&lt;&gt;""),Data!K577,""))))))))))</f>
        <v/>
      </c>
      <c r="C578" s="161" t="str">
        <f>IF(AND(Data!$N$37=1,Data!B577&lt;&gt;""),Data!B577,IF(AND(Data!$N$37=2,Data!C577&lt;&gt;""),Data!C577,IF(AND(Data!$N$37=3,Data!D577&lt;&gt;""),Data!D577,IF(AND(Data!$N$37=4,Data!E577&lt;&gt;""),Data!E577,IF(AND(Data!$N$37=5,Data!F577&lt;&gt;""),Data!F577,IF(AND(Data!$N$37=6,Data!G577&lt;&gt;""),Data!G577,IF(AND(Data!$N$37=7,Data!H577&lt;&gt;""),Data!H577,IF(AND(Data!$N$37=8,Data!I577&lt;&gt;""),Data!I577,IF(AND(Data!$N$37=9,Data!J577&lt;&gt;""),Data!J577,IF(AND(Data!$N$37=10,Data!K577&lt;&gt;""),Data!K577,""))))))))))</f>
        <v/>
      </c>
      <c r="D578" s="165"/>
    </row>
    <row r="579" spans="2:4" x14ac:dyDescent="0.15">
      <c r="B579" s="162" t="str">
        <f>IF(AND(Data!$N$30=1,Data!B578&lt;&gt;""),Data!B578,IF(AND(Data!$N$30=2,Data!C578&lt;&gt;""),Data!C578,IF(AND(Data!$N$30=3,Data!D578&lt;&gt;""),Data!D578,IF(AND(Data!$N$30=4,Data!E578&lt;&gt;""),Data!E578,IF(AND(Data!$N$30=5,Data!F578&lt;&gt;""),Data!F578,IF(AND(Data!$N$30=6,Data!G578&lt;&gt;""),Data!G578,IF(AND(Data!$N$30=7,Data!H578&lt;&gt;""),Data!H578,IF(AND(Data!$N$30=8,Data!I578&lt;&gt;""),Data!I578,IF(AND(Data!$N$30=9,Data!J578&lt;&gt;""),Data!J578,IF(AND(Data!$N$30=10,Data!K578&lt;&gt;""),Data!K578,""))))))))))</f>
        <v/>
      </c>
      <c r="C579" s="161" t="str">
        <f>IF(AND(Data!$N$37=1,Data!B578&lt;&gt;""),Data!B578,IF(AND(Data!$N$37=2,Data!C578&lt;&gt;""),Data!C578,IF(AND(Data!$N$37=3,Data!D578&lt;&gt;""),Data!D578,IF(AND(Data!$N$37=4,Data!E578&lt;&gt;""),Data!E578,IF(AND(Data!$N$37=5,Data!F578&lt;&gt;""),Data!F578,IF(AND(Data!$N$37=6,Data!G578&lt;&gt;""),Data!G578,IF(AND(Data!$N$37=7,Data!H578&lt;&gt;""),Data!H578,IF(AND(Data!$N$37=8,Data!I578&lt;&gt;""),Data!I578,IF(AND(Data!$N$37=9,Data!J578&lt;&gt;""),Data!J578,IF(AND(Data!$N$37=10,Data!K578&lt;&gt;""),Data!K578,""))))))))))</f>
        <v/>
      </c>
      <c r="D579" s="165"/>
    </row>
    <row r="580" spans="2:4" x14ac:dyDescent="0.15">
      <c r="B580" s="162" t="str">
        <f>IF(AND(Data!$N$30=1,Data!B579&lt;&gt;""),Data!B579,IF(AND(Data!$N$30=2,Data!C579&lt;&gt;""),Data!C579,IF(AND(Data!$N$30=3,Data!D579&lt;&gt;""),Data!D579,IF(AND(Data!$N$30=4,Data!E579&lt;&gt;""),Data!E579,IF(AND(Data!$N$30=5,Data!F579&lt;&gt;""),Data!F579,IF(AND(Data!$N$30=6,Data!G579&lt;&gt;""),Data!G579,IF(AND(Data!$N$30=7,Data!H579&lt;&gt;""),Data!H579,IF(AND(Data!$N$30=8,Data!I579&lt;&gt;""),Data!I579,IF(AND(Data!$N$30=9,Data!J579&lt;&gt;""),Data!J579,IF(AND(Data!$N$30=10,Data!K579&lt;&gt;""),Data!K579,""))))))))))</f>
        <v/>
      </c>
      <c r="C580" s="161" t="str">
        <f>IF(AND(Data!$N$37=1,Data!B579&lt;&gt;""),Data!B579,IF(AND(Data!$N$37=2,Data!C579&lt;&gt;""),Data!C579,IF(AND(Data!$N$37=3,Data!D579&lt;&gt;""),Data!D579,IF(AND(Data!$N$37=4,Data!E579&lt;&gt;""),Data!E579,IF(AND(Data!$N$37=5,Data!F579&lt;&gt;""),Data!F579,IF(AND(Data!$N$37=6,Data!G579&lt;&gt;""),Data!G579,IF(AND(Data!$N$37=7,Data!H579&lt;&gt;""),Data!H579,IF(AND(Data!$N$37=8,Data!I579&lt;&gt;""),Data!I579,IF(AND(Data!$N$37=9,Data!J579&lt;&gt;""),Data!J579,IF(AND(Data!$N$37=10,Data!K579&lt;&gt;""),Data!K579,""))))))))))</f>
        <v/>
      </c>
      <c r="D580" s="165"/>
    </row>
    <row r="581" spans="2:4" x14ac:dyDescent="0.15">
      <c r="B581" s="162" t="str">
        <f>IF(AND(Data!$N$30=1,Data!B580&lt;&gt;""),Data!B580,IF(AND(Data!$N$30=2,Data!C580&lt;&gt;""),Data!C580,IF(AND(Data!$N$30=3,Data!D580&lt;&gt;""),Data!D580,IF(AND(Data!$N$30=4,Data!E580&lt;&gt;""),Data!E580,IF(AND(Data!$N$30=5,Data!F580&lt;&gt;""),Data!F580,IF(AND(Data!$N$30=6,Data!G580&lt;&gt;""),Data!G580,IF(AND(Data!$N$30=7,Data!H580&lt;&gt;""),Data!H580,IF(AND(Data!$N$30=8,Data!I580&lt;&gt;""),Data!I580,IF(AND(Data!$N$30=9,Data!J580&lt;&gt;""),Data!J580,IF(AND(Data!$N$30=10,Data!K580&lt;&gt;""),Data!K580,""))))))))))</f>
        <v/>
      </c>
      <c r="C581" s="161" t="str">
        <f>IF(AND(Data!$N$37=1,Data!B580&lt;&gt;""),Data!B580,IF(AND(Data!$N$37=2,Data!C580&lt;&gt;""),Data!C580,IF(AND(Data!$N$37=3,Data!D580&lt;&gt;""),Data!D580,IF(AND(Data!$N$37=4,Data!E580&lt;&gt;""),Data!E580,IF(AND(Data!$N$37=5,Data!F580&lt;&gt;""),Data!F580,IF(AND(Data!$N$37=6,Data!G580&lt;&gt;""),Data!G580,IF(AND(Data!$N$37=7,Data!H580&lt;&gt;""),Data!H580,IF(AND(Data!$N$37=8,Data!I580&lt;&gt;""),Data!I580,IF(AND(Data!$N$37=9,Data!J580&lt;&gt;""),Data!J580,IF(AND(Data!$N$37=10,Data!K580&lt;&gt;""),Data!K580,""))))))))))</f>
        <v/>
      </c>
      <c r="D581" s="165"/>
    </row>
    <row r="582" spans="2:4" x14ac:dyDescent="0.15">
      <c r="B582" s="162" t="str">
        <f>IF(AND(Data!$N$30=1,Data!B581&lt;&gt;""),Data!B581,IF(AND(Data!$N$30=2,Data!C581&lt;&gt;""),Data!C581,IF(AND(Data!$N$30=3,Data!D581&lt;&gt;""),Data!D581,IF(AND(Data!$N$30=4,Data!E581&lt;&gt;""),Data!E581,IF(AND(Data!$N$30=5,Data!F581&lt;&gt;""),Data!F581,IF(AND(Data!$N$30=6,Data!G581&lt;&gt;""),Data!G581,IF(AND(Data!$N$30=7,Data!H581&lt;&gt;""),Data!H581,IF(AND(Data!$N$30=8,Data!I581&lt;&gt;""),Data!I581,IF(AND(Data!$N$30=9,Data!J581&lt;&gt;""),Data!J581,IF(AND(Data!$N$30=10,Data!K581&lt;&gt;""),Data!K581,""))))))))))</f>
        <v/>
      </c>
      <c r="C582" s="161" t="str">
        <f>IF(AND(Data!$N$37=1,Data!B581&lt;&gt;""),Data!B581,IF(AND(Data!$N$37=2,Data!C581&lt;&gt;""),Data!C581,IF(AND(Data!$N$37=3,Data!D581&lt;&gt;""),Data!D581,IF(AND(Data!$N$37=4,Data!E581&lt;&gt;""),Data!E581,IF(AND(Data!$N$37=5,Data!F581&lt;&gt;""),Data!F581,IF(AND(Data!$N$37=6,Data!G581&lt;&gt;""),Data!G581,IF(AND(Data!$N$37=7,Data!H581&lt;&gt;""),Data!H581,IF(AND(Data!$N$37=8,Data!I581&lt;&gt;""),Data!I581,IF(AND(Data!$N$37=9,Data!J581&lt;&gt;""),Data!J581,IF(AND(Data!$N$37=10,Data!K581&lt;&gt;""),Data!K581,""))))))))))</f>
        <v/>
      </c>
      <c r="D582" s="165"/>
    </row>
    <row r="583" spans="2:4" x14ac:dyDescent="0.15">
      <c r="B583" s="162" t="str">
        <f>IF(AND(Data!$N$30=1,Data!B582&lt;&gt;""),Data!B582,IF(AND(Data!$N$30=2,Data!C582&lt;&gt;""),Data!C582,IF(AND(Data!$N$30=3,Data!D582&lt;&gt;""),Data!D582,IF(AND(Data!$N$30=4,Data!E582&lt;&gt;""),Data!E582,IF(AND(Data!$N$30=5,Data!F582&lt;&gt;""),Data!F582,IF(AND(Data!$N$30=6,Data!G582&lt;&gt;""),Data!G582,IF(AND(Data!$N$30=7,Data!H582&lt;&gt;""),Data!H582,IF(AND(Data!$N$30=8,Data!I582&lt;&gt;""),Data!I582,IF(AND(Data!$N$30=9,Data!J582&lt;&gt;""),Data!J582,IF(AND(Data!$N$30=10,Data!K582&lt;&gt;""),Data!K582,""))))))))))</f>
        <v/>
      </c>
      <c r="C583" s="161" t="str">
        <f>IF(AND(Data!$N$37=1,Data!B582&lt;&gt;""),Data!B582,IF(AND(Data!$N$37=2,Data!C582&lt;&gt;""),Data!C582,IF(AND(Data!$N$37=3,Data!D582&lt;&gt;""),Data!D582,IF(AND(Data!$N$37=4,Data!E582&lt;&gt;""),Data!E582,IF(AND(Data!$N$37=5,Data!F582&lt;&gt;""),Data!F582,IF(AND(Data!$N$37=6,Data!G582&lt;&gt;""),Data!G582,IF(AND(Data!$N$37=7,Data!H582&lt;&gt;""),Data!H582,IF(AND(Data!$N$37=8,Data!I582&lt;&gt;""),Data!I582,IF(AND(Data!$N$37=9,Data!J582&lt;&gt;""),Data!J582,IF(AND(Data!$N$37=10,Data!K582&lt;&gt;""),Data!K582,""))))))))))</f>
        <v/>
      </c>
      <c r="D583" s="165"/>
    </row>
    <row r="584" spans="2:4" x14ac:dyDescent="0.15">
      <c r="B584" s="162" t="str">
        <f>IF(AND(Data!$N$30=1,Data!B583&lt;&gt;""),Data!B583,IF(AND(Data!$N$30=2,Data!C583&lt;&gt;""),Data!C583,IF(AND(Data!$N$30=3,Data!D583&lt;&gt;""),Data!D583,IF(AND(Data!$N$30=4,Data!E583&lt;&gt;""),Data!E583,IF(AND(Data!$N$30=5,Data!F583&lt;&gt;""),Data!F583,IF(AND(Data!$N$30=6,Data!G583&lt;&gt;""),Data!G583,IF(AND(Data!$N$30=7,Data!H583&lt;&gt;""),Data!H583,IF(AND(Data!$N$30=8,Data!I583&lt;&gt;""),Data!I583,IF(AND(Data!$N$30=9,Data!J583&lt;&gt;""),Data!J583,IF(AND(Data!$N$30=10,Data!K583&lt;&gt;""),Data!K583,""))))))))))</f>
        <v/>
      </c>
      <c r="C584" s="161" t="str">
        <f>IF(AND(Data!$N$37=1,Data!B583&lt;&gt;""),Data!B583,IF(AND(Data!$N$37=2,Data!C583&lt;&gt;""),Data!C583,IF(AND(Data!$N$37=3,Data!D583&lt;&gt;""),Data!D583,IF(AND(Data!$N$37=4,Data!E583&lt;&gt;""),Data!E583,IF(AND(Data!$N$37=5,Data!F583&lt;&gt;""),Data!F583,IF(AND(Data!$N$37=6,Data!G583&lt;&gt;""),Data!G583,IF(AND(Data!$N$37=7,Data!H583&lt;&gt;""),Data!H583,IF(AND(Data!$N$37=8,Data!I583&lt;&gt;""),Data!I583,IF(AND(Data!$N$37=9,Data!J583&lt;&gt;""),Data!J583,IF(AND(Data!$N$37=10,Data!K583&lt;&gt;""),Data!K583,""))))))))))</f>
        <v/>
      </c>
      <c r="D584" s="165"/>
    </row>
    <row r="585" spans="2:4" x14ac:dyDescent="0.15">
      <c r="B585" s="162" t="str">
        <f>IF(AND(Data!$N$30=1,Data!B584&lt;&gt;""),Data!B584,IF(AND(Data!$N$30=2,Data!C584&lt;&gt;""),Data!C584,IF(AND(Data!$N$30=3,Data!D584&lt;&gt;""),Data!D584,IF(AND(Data!$N$30=4,Data!E584&lt;&gt;""),Data!E584,IF(AND(Data!$N$30=5,Data!F584&lt;&gt;""),Data!F584,IF(AND(Data!$N$30=6,Data!G584&lt;&gt;""),Data!G584,IF(AND(Data!$N$30=7,Data!H584&lt;&gt;""),Data!H584,IF(AND(Data!$N$30=8,Data!I584&lt;&gt;""),Data!I584,IF(AND(Data!$N$30=9,Data!J584&lt;&gt;""),Data!J584,IF(AND(Data!$N$30=10,Data!K584&lt;&gt;""),Data!K584,""))))))))))</f>
        <v/>
      </c>
      <c r="C585" s="161" t="str">
        <f>IF(AND(Data!$N$37=1,Data!B584&lt;&gt;""),Data!B584,IF(AND(Data!$N$37=2,Data!C584&lt;&gt;""),Data!C584,IF(AND(Data!$N$37=3,Data!D584&lt;&gt;""),Data!D584,IF(AND(Data!$N$37=4,Data!E584&lt;&gt;""),Data!E584,IF(AND(Data!$N$37=5,Data!F584&lt;&gt;""),Data!F584,IF(AND(Data!$N$37=6,Data!G584&lt;&gt;""),Data!G584,IF(AND(Data!$N$37=7,Data!H584&lt;&gt;""),Data!H584,IF(AND(Data!$N$37=8,Data!I584&lt;&gt;""),Data!I584,IF(AND(Data!$N$37=9,Data!J584&lt;&gt;""),Data!J584,IF(AND(Data!$N$37=10,Data!K584&lt;&gt;""),Data!K584,""))))))))))</f>
        <v/>
      </c>
      <c r="D585" s="165"/>
    </row>
    <row r="586" spans="2:4" x14ac:dyDescent="0.15">
      <c r="B586" s="162" t="str">
        <f>IF(AND(Data!$N$30=1,Data!B585&lt;&gt;""),Data!B585,IF(AND(Data!$N$30=2,Data!C585&lt;&gt;""),Data!C585,IF(AND(Data!$N$30=3,Data!D585&lt;&gt;""),Data!D585,IF(AND(Data!$N$30=4,Data!E585&lt;&gt;""),Data!E585,IF(AND(Data!$N$30=5,Data!F585&lt;&gt;""),Data!F585,IF(AND(Data!$N$30=6,Data!G585&lt;&gt;""),Data!G585,IF(AND(Data!$N$30=7,Data!H585&lt;&gt;""),Data!H585,IF(AND(Data!$N$30=8,Data!I585&lt;&gt;""),Data!I585,IF(AND(Data!$N$30=9,Data!J585&lt;&gt;""),Data!J585,IF(AND(Data!$N$30=10,Data!K585&lt;&gt;""),Data!K585,""))))))))))</f>
        <v/>
      </c>
      <c r="C586" s="161" t="str">
        <f>IF(AND(Data!$N$37=1,Data!B585&lt;&gt;""),Data!B585,IF(AND(Data!$N$37=2,Data!C585&lt;&gt;""),Data!C585,IF(AND(Data!$N$37=3,Data!D585&lt;&gt;""),Data!D585,IF(AND(Data!$N$37=4,Data!E585&lt;&gt;""),Data!E585,IF(AND(Data!$N$37=5,Data!F585&lt;&gt;""),Data!F585,IF(AND(Data!$N$37=6,Data!G585&lt;&gt;""),Data!G585,IF(AND(Data!$N$37=7,Data!H585&lt;&gt;""),Data!H585,IF(AND(Data!$N$37=8,Data!I585&lt;&gt;""),Data!I585,IF(AND(Data!$N$37=9,Data!J585&lt;&gt;""),Data!J585,IF(AND(Data!$N$37=10,Data!K585&lt;&gt;""),Data!K585,""))))))))))</f>
        <v/>
      </c>
      <c r="D586" s="165"/>
    </row>
    <row r="587" spans="2:4" x14ac:dyDescent="0.15">
      <c r="B587" s="162" t="str">
        <f>IF(AND(Data!$N$30=1,Data!B586&lt;&gt;""),Data!B586,IF(AND(Data!$N$30=2,Data!C586&lt;&gt;""),Data!C586,IF(AND(Data!$N$30=3,Data!D586&lt;&gt;""),Data!D586,IF(AND(Data!$N$30=4,Data!E586&lt;&gt;""),Data!E586,IF(AND(Data!$N$30=5,Data!F586&lt;&gt;""),Data!F586,IF(AND(Data!$N$30=6,Data!G586&lt;&gt;""),Data!G586,IF(AND(Data!$N$30=7,Data!H586&lt;&gt;""),Data!H586,IF(AND(Data!$N$30=8,Data!I586&lt;&gt;""),Data!I586,IF(AND(Data!$N$30=9,Data!J586&lt;&gt;""),Data!J586,IF(AND(Data!$N$30=10,Data!K586&lt;&gt;""),Data!K586,""))))))))))</f>
        <v/>
      </c>
      <c r="C587" s="161" t="str">
        <f>IF(AND(Data!$N$37=1,Data!B586&lt;&gt;""),Data!B586,IF(AND(Data!$N$37=2,Data!C586&lt;&gt;""),Data!C586,IF(AND(Data!$N$37=3,Data!D586&lt;&gt;""),Data!D586,IF(AND(Data!$N$37=4,Data!E586&lt;&gt;""),Data!E586,IF(AND(Data!$N$37=5,Data!F586&lt;&gt;""),Data!F586,IF(AND(Data!$N$37=6,Data!G586&lt;&gt;""),Data!G586,IF(AND(Data!$N$37=7,Data!H586&lt;&gt;""),Data!H586,IF(AND(Data!$N$37=8,Data!I586&lt;&gt;""),Data!I586,IF(AND(Data!$N$37=9,Data!J586&lt;&gt;""),Data!J586,IF(AND(Data!$N$37=10,Data!K586&lt;&gt;""),Data!K586,""))))))))))</f>
        <v/>
      </c>
      <c r="D587" s="165"/>
    </row>
    <row r="588" spans="2:4" x14ac:dyDescent="0.15">
      <c r="B588" s="162" t="str">
        <f>IF(AND(Data!$N$30=1,Data!B587&lt;&gt;""),Data!B587,IF(AND(Data!$N$30=2,Data!C587&lt;&gt;""),Data!C587,IF(AND(Data!$N$30=3,Data!D587&lt;&gt;""),Data!D587,IF(AND(Data!$N$30=4,Data!E587&lt;&gt;""),Data!E587,IF(AND(Data!$N$30=5,Data!F587&lt;&gt;""),Data!F587,IF(AND(Data!$N$30=6,Data!G587&lt;&gt;""),Data!G587,IF(AND(Data!$N$30=7,Data!H587&lt;&gt;""),Data!H587,IF(AND(Data!$N$30=8,Data!I587&lt;&gt;""),Data!I587,IF(AND(Data!$N$30=9,Data!J587&lt;&gt;""),Data!J587,IF(AND(Data!$N$30=10,Data!K587&lt;&gt;""),Data!K587,""))))))))))</f>
        <v/>
      </c>
      <c r="C588" s="161" t="str">
        <f>IF(AND(Data!$N$37=1,Data!B587&lt;&gt;""),Data!B587,IF(AND(Data!$N$37=2,Data!C587&lt;&gt;""),Data!C587,IF(AND(Data!$N$37=3,Data!D587&lt;&gt;""),Data!D587,IF(AND(Data!$N$37=4,Data!E587&lt;&gt;""),Data!E587,IF(AND(Data!$N$37=5,Data!F587&lt;&gt;""),Data!F587,IF(AND(Data!$N$37=6,Data!G587&lt;&gt;""),Data!G587,IF(AND(Data!$N$37=7,Data!H587&lt;&gt;""),Data!H587,IF(AND(Data!$N$37=8,Data!I587&lt;&gt;""),Data!I587,IF(AND(Data!$N$37=9,Data!J587&lt;&gt;""),Data!J587,IF(AND(Data!$N$37=10,Data!K587&lt;&gt;""),Data!K587,""))))))))))</f>
        <v/>
      </c>
      <c r="D588" s="165"/>
    </row>
    <row r="589" spans="2:4" x14ac:dyDescent="0.15">
      <c r="B589" s="162" t="str">
        <f>IF(AND(Data!$N$30=1,Data!B588&lt;&gt;""),Data!B588,IF(AND(Data!$N$30=2,Data!C588&lt;&gt;""),Data!C588,IF(AND(Data!$N$30=3,Data!D588&lt;&gt;""),Data!D588,IF(AND(Data!$N$30=4,Data!E588&lt;&gt;""),Data!E588,IF(AND(Data!$N$30=5,Data!F588&lt;&gt;""),Data!F588,IF(AND(Data!$N$30=6,Data!G588&lt;&gt;""),Data!G588,IF(AND(Data!$N$30=7,Data!H588&lt;&gt;""),Data!H588,IF(AND(Data!$N$30=8,Data!I588&lt;&gt;""),Data!I588,IF(AND(Data!$N$30=9,Data!J588&lt;&gt;""),Data!J588,IF(AND(Data!$N$30=10,Data!K588&lt;&gt;""),Data!K588,""))))))))))</f>
        <v/>
      </c>
      <c r="C589" s="161" t="str">
        <f>IF(AND(Data!$N$37=1,Data!B588&lt;&gt;""),Data!B588,IF(AND(Data!$N$37=2,Data!C588&lt;&gt;""),Data!C588,IF(AND(Data!$N$37=3,Data!D588&lt;&gt;""),Data!D588,IF(AND(Data!$N$37=4,Data!E588&lt;&gt;""),Data!E588,IF(AND(Data!$N$37=5,Data!F588&lt;&gt;""),Data!F588,IF(AND(Data!$N$37=6,Data!G588&lt;&gt;""),Data!G588,IF(AND(Data!$N$37=7,Data!H588&lt;&gt;""),Data!H588,IF(AND(Data!$N$37=8,Data!I588&lt;&gt;""),Data!I588,IF(AND(Data!$N$37=9,Data!J588&lt;&gt;""),Data!J588,IF(AND(Data!$N$37=10,Data!K588&lt;&gt;""),Data!K588,""))))))))))</f>
        <v/>
      </c>
      <c r="D589" s="165"/>
    </row>
    <row r="590" spans="2:4" x14ac:dyDescent="0.15">
      <c r="B590" s="162" t="str">
        <f>IF(AND(Data!$N$30=1,Data!B589&lt;&gt;""),Data!B589,IF(AND(Data!$N$30=2,Data!C589&lt;&gt;""),Data!C589,IF(AND(Data!$N$30=3,Data!D589&lt;&gt;""),Data!D589,IF(AND(Data!$N$30=4,Data!E589&lt;&gt;""),Data!E589,IF(AND(Data!$N$30=5,Data!F589&lt;&gt;""),Data!F589,IF(AND(Data!$N$30=6,Data!G589&lt;&gt;""),Data!G589,IF(AND(Data!$N$30=7,Data!H589&lt;&gt;""),Data!H589,IF(AND(Data!$N$30=8,Data!I589&lt;&gt;""),Data!I589,IF(AND(Data!$N$30=9,Data!J589&lt;&gt;""),Data!J589,IF(AND(Data!$N$30=10,Data!K589&lt;&gt;""),Data!K589,""))))))))))</f>
        <v/>
      </c>
      <c r="C590" s="161" t="str">
        <f>IF(AND(Data!$N$37=1,Data!B589&lt;&gt;""),Data!B589,IF(AND(Data!$N$37=2,Data!C589&lt;&gt;""),Data!C589,IF(AND(Data!$N$37=3,Data!D589&lt;&gt;""),Data!D589,IF(AND(Data!$N$37=4,Data!E589&lt;&gt;""),Data!E589,IF(AND(Data!$N$37=5,Data!F589&lt;&gt;""),Data!F589,IF(AND(Data!$N$37=6,Data!G589&lt;&gt;""),Data!G589,IF(AND(Data!$N$37=7,Data!H589&lt;&gt;""),Data!H589,IF(AND(Data!$N$37=8,Data!I589&lt;&gt;""),Data!I589,IF(AND(Data!$N$37=9,Data!J589&lt;&gt;""),Data!J589,IF(AND(Data!$N$37=10,Data!K589&lt;&gt;""),Data!K589,""))))))))))</f>
        <v/>
      </c>
      <c r="D590" s="165"/>
    </row>
    <row r="591" spans="2:4" x14ac:dyDescent="0.15">
      <c r="B591" s="162" t="str">
        <f>IF(AND(Data!$N$30=1,Data!B590&lt;&gt;""),Data!B590,IF(AND(Data!$N$30=2,Data!C590&lt;&gt;""),Data!C590,IF(AND(Data!$N$30=3,Data!D590&lt;&gt;""),Data!D590,IF(AND(Data!$N$30=4,Data!E590&lt;&gt;""),Data!E590,IF(AND(Data!$N$30=5,Data!F590&lt;&gt;""),Data!F590,IF(AND(Data!$N$30=6,Data!G590&lt;&gt;""),Data!G590,IF(AND(Data!$N$30=7,Data!H590&lt;&gt;""),Data!H590,IF(AND(Data!$N$30=8,Data!I590&lt;&gt;""),Data!I590,IF(AND(Data!$N$30=9,Data!J590&lt;&gt;""),Data!J590,IF(AND(Data!$N$30=10,Data!K590&lt;&gt;""),Data!K590,""))))))))))</f>
        <v/>
      </c>
      <c r="C591" s="161" t="str">
        <f>IF(AND(Data!$N$37=1,Data!B590&lt;&gt;""),Data!B590,IF(AND(Data!$N$37=2,Data!C590&lt;&gt;""),Data!C590,IF(AND(Data!$N$37=3,Data!D590&lt;&gt;""),Data!D590,IF(AND(Data!$N$37=4,Data!E590&lt;&gt;""),Data!E590,IF(AND(Data!$N$37=5,Data!F590&lt;&gt;""),Data!F590,IF(AND(Data!$N$37=6,Data!G590&lt;&gt;""),Data!G590,IF(AND(Data!$N$37=7,Data!H590&lt;&gt;""),Data!H590,IF(AND(Data!$N$37=8,Data!I590&lt;&gt;""),Data!I590,IF(AND(Data!$N$37=9,Data!J590&lt;&gt;""),Data!J590,IF(AND(Data!$N$37=10,Data!K590&lt;&gt;""),Data!K590,""))))))))))</f>
        <v/>
      </c>
      <c r="D591" s="165"/>
    </row>
    <row r="592" spans="2:4" x14ac:dyDescent="0.15">
      <c r="B592" s="162" t="str">
        <f>IF(AND(Data!$N$30=1,Data!B591&lt;&gt;""),Data!B591,IF(AND(Data!$N$30=2,Data!C591&lt;&gt;""),Data!C591,IF(AND(Data!$N$30=3,Data!D591&lt;&gt;""),Data!D591,IF(AND(Data!$N$30=4,Data!E591&lt;&gt;""),Data!E591,IF(AND(Data!$N$30=5,Data!F591&lt;&gt;""),Data!F591,IF(AND(Data!$N$30=6,Data!G591&lt;&gt;""),Data!G591,IF(AND(Data!$N$30=7,Data!H591&lt;&gt;""),Data!H591,IF(AND(Data!$N$30=8,Data!I591&lt;&gt;""),Data!I591,IF(AND(Data!$N$30=9,Data!J591&lt;&gt;""),Data!J591,IF(AND(Data!$N$30=10,Data!K591&lt;&gt;""),Data!K591,""))))))))))</f>
        <v/>
      </c>
      <c r="C592" s="161" t="str">
        <f>IF(AND(Data!$N$37=1,Data!B591&lt;&gt;""),Data!B591,IF(AND(Data!$N$37=2,Data!C591&lt;&gt;""),Data!C591,IF(AND(Data!$N$37=3,Data!D591&lt;&gt;""),Data!D591,IF(AND(Data!$N$37=4,Data!E591&lt;&gt;""),Data!E591,IF(AND(Data!$N$37=5,Data!F591&lt;&gt;""),Data!F591,IF(AND(Data!$N$37=6,Data!G591&lt;&gt;""),Data!G591,IF(AND(Data!$N$37=7,Data!H591&lt;&gt;""),Data!H591,IF(AND(Data!$N$37=8,Data!I591&lt;&gt;""),Data!I591,IF(AND(Data!$N$37=9,Data!J591&lt;&gt;""),Data!J591,IF(AND(Data!$N$37=10,Data!K591&lt;&gt;""),Data!K591,""))))))))))</f>
        <v/>
      </c>
      <c r="D592" s="165"/>
    </row>
    <row r="593" spans="2:4" x14ac:dyDescent="0.15">
      <c r="B593" s="162" t="str">
        <f>IF(AND(Data!$N$30=1,Data!B592&lt;&gt;""),Data!B592,IF(AND(Data!$N$30=2,Data!C592&lt;&gt;""),Data!C592,IF(AND(Data!$N$30=3,Data!D592&lt;&gt;""),Data!D592,IF(AND(Data!$N$30=4,Data!E592&lt;&gt;""),Data!E592,IF(AND(Data!$N$30=5,Data!F592&lt;&gt;""),Data!F592,IF(AND(Data!$N$30=6,Data!G592&lt;&gt;""),Data!G592,IF(AND(Data!$N$30=7,Data!H592&lt;&gt;""),Data!H592,IF(AND(Data!$N$30=8,Data!I592&lt;&gt;""),Data!I592,IF(AND(Data!$N$30=9,Data!J592&lt;&gt;""),Data!J592,IF(AND(Data!$N$30=10,Data!K592&lt;&gt;""),Data!K592,""))))))))))</f>
        <v/>
      </c>
      <c r="C593" s="161" t="str">
        <f>IF(AND(Data!$N$37=1,Data!B592&lt;&gt;""),Data!B592,IF(AND(Data!$N$37=2,Data!C592&lt;&gt;""),Data!C592,IF(AND(Data!$N$37=3,Data!D592&lt;&gt;""),Data!D592,IF(AND(Data!$N$37=4,Data!E592&lt;&gt;""),Data!E592,IF(AND(Data!$N$37=5,Data!F592&lt;&gt;""),Data!F592,IF(AND(Data!$N$37=6,Data!G592&lt;&gt;""),Data!G592,IF(AND(Data!$N$37=7,Data!H592&lt;&gt;""),Data!H592,IF(AND(Data!$N$37=8,Data!I592&lt;&gt;""),Data!I592,IF(AND(Data!$N$37=9,Data!J592&lt;&gt;""),Data!J592,IF(AND(Data!$N$37=10,Data!K592&lt;&gt;""),Data!K592,""))))))))))</f>
        <v/>
      </c>
      <c r="D593" s="165"/>
    </row>
    <row r="594" spans="2:4" x14ac:dyDescent="0.15">
      <c r="B594" s="162" t="str">
        <f>IF(AND(Data!$N$30=1,Data!B593&lt;&gt;""),Data!B593,IF(AND(Data!$N$30=2,Data!C593&lt;&gt;""),Data!C593,IF(AND(Data!$N$30=3,Data!D593&lt;&gt;""),Data!D593,IF(AND(Data!$N$30=4,Data!E593&lt;&gt;""),Data!E593,IF(AND(Data!$N$30=5,Data!F593&lt;&gt;""),Data!F593,IF(AND(Data!$N$30=6,Data!G593&lt;&gt;""),Data!G593,IF(AND(Data!$N$30=7,Data!H593&lt;&gt;""),Data!H593,IF(AND(Data!$N$30=8,Data!I593&lt;&gt;""),Data!I593,IF(AND(Data!$N$30=9,Data!J593&lt;&gt;""),Data!J593,IF(AND(Data!$N$30=10,Data!K593&lt;&gt;""),Data!K593,""))))))))))</f>
        <v/>
      </c>
      <c r="C594" s="161" t="str">
        <f>IF(AND(Data!$N$37=1,Data!B593&lt;&gt;""),Data!B593,IF(AND(Data!$N$37=2,Data!C593&lt;&gt;""),Data!C593,IF(AND(Data!$N$37=3,Data!D593&lt;&gt;""),Data!D593,IF(AND(Data!$N$37=4,Data!E593&lt;&gt;""),Data!E593,IF(AND(Data!$N$37=5,Data!F593&lt;&gt;""),Data!F593,IF(AND(Data!$N$37=6,Data!G593&lt;&gt;""),Data!G593,IF(AND(Data!$N$37=7,Data!H593&lt;&gt;""),Data!H593,IF(AND(Data!$N$37=8,Data!I593&lt;&gt;""),Data!I593,IF(AND(Data!$N$37=9,Data!J593&lt;&gt;""),Data!J593,IF(AND(Data!$N$37=10,Data!K593&lt;&gt;""),Data!K593,""))))))))))</f>
        <v/>
      </c>
      <c r="D594" s="165"/>
    </row>
    <row r="595" spans="2:4" x14ac:dyDescent="0.15">
      <c r="B595" s="162" t="str">
        <f>IF(AND(Data!$N$30=1,Data!B594&lt;&gt;""),Data!B594,IF(AND(Data!$N$30=2,Data!C594&lt;&gt;""),Data!C594,IF(AND(Data!$N$30=3,Data!D594&lt;&gt;""),Data!D594,IF(AND(Data!$N$30=4,Data!E594&lt;&gt;""),Data!E594,IF(AND(Data!$N$30=5,Data!F594&lt;&gt;""),Data!F594,IF(AND(Data!$N$30=6,Data!G594&lt;&gt;""),Data!G594,IF(AND(Data!$N$30=7,Data!H594&lt;&gt;""),Data!H594,IF(AND(Data!$N$30=8,Data!I594&lt;&gt;""),Data!I594,IF(AND(Data!$N$30=9,Data!J594&lt;&gt;""),Data!J594,IF(AND(Data!$N$30=10,Data!K594&lt;&gt;""),Data!K594,""))))))))))</f>
        <v/>
      </c>
      <c r="C595" s="161" t="str">
        <f>IF(AND(Data!$N$37=1,Data!B594&lt;&gt;""),Data!B594,IF(AND(Data!$N$37=2,Data!C594&lt;&gt;""),Data!C594,IF(AND(Data!$N$37=3,Data!D594&lt;&gt;""),Data!D594,IF(AND(Data!$N$37=4,Data!E594&lt;&gt;""),Data!E594,IF(AND(Data!$N$37=5,Data!F594&lt;&gt;""),Data!F594,IF(AND(Data!$N$37=6,Data!G594&lt;&gt;""),Data!G594,IF(AND(Data!$N$37=7,Data!H594&lt;&gt;""),Data!H594,IF(AND(Data!$N$37=8,Data!I594&lt;&gt;""),Data!I594,IF(AND(Data!$N$37=9,Data!J594&lt;&gt;""),Data!J594,IF(AND(Data!$N$37=10,Data!K594&lt;&gt;""),Data!K594,""))))))))))</f>
        <v/>
      </c>
      <c r="D595" s="165"/>
    </row>
    <row r="596" spans="2:4" x14ac:dyDescent="0.15">
      <c r="B596" s="162" t="str">
        <f>IF(AND(Data!$N$30=1,Data!B595&lt;&gt;""),Data!B595,IF(AND(Data!$N$30=2,Data!C595&lt;&gt;""),Data!C595,IF(AND(Data!$N$30=3,Data!D595&lt;&gt;""),Data!D595,IF(AND(Data!$N$30=4,Data!E595&lt;&gt;""),Data!E595,IF(AND(Data!$N$30=5,Data!F595&lt;&gt;""),Data!F595,IF(AND(Data!$N$30=6,Data!G595&lt;&gt;""),Data!G595,IF(AND(Data!$N$30=7,Data!H595&lt;&gt;""),Data!H595,IF(AND(Data!$N$30=8,Data!I595&lt;&gt;""),Data!I595,IF(AND(Data!$N$30=9,Data!J595&lt;&gt;""),Data!J595,IF(AND(Data!$N$30=10,Data!K595&lt;&gt;""),Data!K595,""))))))))))</f>
        <v/>
      </c>
      <c r="C596" s="161" t="str">
        <f>IF(AND(Data!$N$37=1,Data!B595&lt;&gt;""),Data!B595,IF(AND(Data!$N$37=2,Data!C595&lt;&gt;""),Data!C595,IF(AND(Data!$N$37=3,Data!D595&lt;&gt;""),Data!D595,IF(AND(Data!$N$37=4,Data!E595&lt;&gt;""),Data!E595,IF(AND(Data!$N$37=5,Data!F595&lt;&gt;""),Data!F595,IF(AND(Data!$N$37=6,Data!G595&lt;&gt;""),Data!G595,IF(AND(Data!$N$37=7,Data!H595&lt;&gt;""),Data!H595,IF(AND(Data!$N$37=8,Data!I595&lt;&gt;""),Data!I595,IF(AND(Data!$N$37=9,Data!J595&lt;&gt;""),Data!J595,IF(AND(Data!$N$37=10,Data!K595&lt;&gt;""),Data!K595,""))))))))))</f>
        <v/>
      </c>
      <c r="D596" s="165"/>
    </row>
    <row r="597" spans="2:4" x14ac:dyDescent="0.15">
      <c r="B597" s="162" t="str">
        <f>IF(AND(Data!$N$30=1,Data!B596&lt;&gt;""),Data!B596,IF(AND(Data!$N$30=2,Data!C596&lt;&gt;""),Data!C596,IF(AND(Data!$N$30=3,Data!D596&lt;&gt;""),Data!D596,IF(AND(Data!$N$30=4,Data!E596&lt;&gt;""),Data!E596,IF(AND(Data!$N$30=5,Data!F596&lt;&gt;""),Data!F596,IF(AND(Data!$N$30=6,Data!G596&lt;&gt;""),Data!G596,IF(AND(Data!$N$30=7,Data!H596&lt;&gt;""),Data!H596,IF(AND(Data!$N$30=8,Data!I596&lt;&gt;""),Data!I596,IF(AND(Data!$N$30=9,Data!J596&lt;&gt;""),Data!J596,IF(AND(Data!$N$30=10,Data!K596&lt;&gt;""),Data!K596,""))))))))))</f>
        <v/>
      </c>
      <c r="C597" s="161" t="str">
        <f>IF(AND(Data!$N$37=1,Data!B596&lt;&gt;""),Data!B596,IF(AND(Data!$N$37=2,Data!C596&lt;&gt;""),Data!C596,IF(AND(Data!$N$37=3,Data!D596&lt;&gt;""),Data!D596,IF(AND(Data!$N$37=4,Data!E596&lt;&gt;""),Data!E596,IF(AND(Data!$N$37=5,Data!F596&lt;&gt;""),Data!F596,IF(AND(Data!$N$37=6,Data!G596&lt;&gt;""),Data!G596,IF(AND(Data!$N$37=7,Data!H596&lt;&gt;""),Data!H596,IF(AND(Data!$N$37=8,Data!I596&lt;&gt;""),Data!I596,IF(AND(Data!$N$37=9,Data!J596&lt;&gt;""),Data!J596,IF(AND(Data!$N$37=10,Data!K596&lt;&gt;""),Data!K596,""))))))))))</f>
        <v/>
      </c>
      <c r="D597" s="165"/>
    </row>
    <row r="598" spans="2:4" x14ac:dyDescent="0.15">
      <c r="B598" s="162" t="str">
        <f>IF(AND(Data!$N$30=1,Data!B597&lt;&gt;""),Data!B597,IF(AND(Data!$N$30=2,Data!C597&lt;&gt;""),Data!C597,IF(AND(Data!$N$30=3,Data!D597&lt;&gt;""),Data!D597,IF(AND(Data!$N$30=4,Data!E597&lt;&gt;""),Data!E597,IF(AND(Data!$N$30=5,Data!F597&lt;&gt;""),Data!F597,IF(AND(Data!$N$30=6,Data!G597&lt;&gt;""),Data!G597,IF(AND(Data!$N$30=7,Data!H597&lt;&gt;""),Data!H597,IF(AND(Data!$N$30=8,Data!I597&lt;&gt;""),Data!I597,IF(AND(Data!$N$30=9,Data!J597&lt;&gt;""),Data!J597,IF(AND(Data!$N$30=10,Data!K597&lt;&gt;""),Data!K597,""))))))))))</f>
        <v/>
      </c>
      <c r="C598" s="161" t="str">
        <f>IF(AND(Data!$N$37=1,Data!B597&lt;&gt;""),Data!B597,IF(AND(Data!$N$37=2,Data!C597&lt;&gt;""),Data!C597,IF(AND(Data!$N$37=3,Data!D597&lt;&gt;""),Data!D597,IF(AND(Data!$N$37=4,Data!E597&lt;&gt;""),Data!E597,IF(AND(Data!$N$37=5,Data!F597&lt;&gt;""),Data!F597,IF(AND(Data!$N$37=6,Data!G597&lt;&gt;""),Data!G597,IF(AND(Data!$N$37=7,Data!H597&lt;&gt;""),Data!H597,IF(AND(Data!$N$37=8,Data!I597&lt;&gt;""),Data!I597,IF(AND(Data!$N$37=9,Data!J597&lt;&gt;""),Data!J597,IF(AND(Data!$N$37=10,Data!K597&lt;&gt;""),Data!K597,""))))))))))</f>
        <v/>
      </c>
      <c r="D598" s="165"/>
    </row>
    <row r="599" spans="2:4" x14ac:dyDescent="0.15">
      <c r="B599" s="162" t="str">
        <f>IF(AND(Data!$N$30=1,Data!B598&lt;&gt;""),Data!B598,IF(AND(Data!$N$30=2,Data!C598&lt;&gt;""),Data!C598,IF(AND(Data!$N$30=3,Data!D598&lt;&gt;""),Data!D598,IF(AND(Data!$N$30=4,Data!E598&lt;&gt;""),Data!E598,IF(AND(Data!$N$30=5,Data!F598&lt;&gt;""),Data!F598,IF(AND(Data!$N$30=6,Data!G598&lt;&gt;""),Data!G598,IF(AND(Data!$N$30=7,Data!H598&lt;&gt;""),Data!H598,IF(AND(Data!$N$30=8,Data!I598&lt;&gt;""),Data!I598,IF(AND(Data!$N$30=9,Data!J598&lt;&gt;""),Data!J598,IF(AND(Data!$N$30=10,Data!K598&lt;&gt;""),Data!K598,""))))))))))</f>
        <v/>
      </c>
      <c r="C599" s="161" t="str">
        <f>IF(AND(Data!$N$37=1,Data!B598&lt;&gt;""),Data!B598,IF(AND(Data!$N$37=2,Data!C598&lt;&gt;""),Data!C598,IF(AND(Data!$N$37=3,Data!D598&lt;&gt;""),Data!D598,IF(AND(Data!$N$37=4,Data!E598&lt;&gt;""),Data!E598,IF(AND(Data!$N$37=5,Data!F598&lt;&gt;""),Data!F598,IF(AND(Data!$N$37=6,Data!G598&lt;&gt;""),Data!G598,IF(AND(Data!$N$37=7,Data!H598&lt;&gt;""),Data!H598,IF(AND(Data!$N$37=8,Data!I598&lt;&gt;""),Data!I598,IF(AND(Data!$N$37=9,Data!J598&lt;&gt;""),Data!J598,IF(AND(Data!$N$37=10,Data!K598&lt;&gt;""),Data!K598,""))))))))))</f>
        <v/>
      </c>
      <c r="D599" s="165"/>
    </row>
    <row r="600" spans="2:4" x14ac:dyDescent="0.15">
      <c r="B600" s="162" t="str">
        <f>IF(AND(Data!$N$30=1,Data!B599&lt;&gt;""),Data!B599,IF(AND(Data!$N$30=2,Data!C599&lt;&gt;""),Data!C599,IF(AND(Data!$N$30=3,Data!D599&lt;&gt;""),Data!D599,IF(AND(Data!$N$30=4,Data!E599&lt;&gt;""),Data!E599,IF(AND(Data!$N$30=5,Data!F599&lt;&gt;""),Data!F599,IF(AND(Data!$N$30=6,Data!G599&lt;&gt;""),Data!G599,IF(AND(Data!$N$30=7,Data!H599&lt;&gt;""),Data!H599,IF(AND(Data!$N$30=8,Data!I599&lt;&gt;""),Data!I599,IF(AND(Data!$N$30=9,Data!J599&lt;&gt;""),Data!J599,IF(AND(Data!$N$30=10,Data!K599&lt;&gt;""),Data!K599,""))))))))))</f>
        <v/>
      </c>
      <c r="C600" s="161" t="str">
        <f>IF(AND(Data!$N$37=1,Data!B599&lt;&gt;""),Data!B599,IF(AND(Data!$N$37=2,Data!C599&lt;&gt;""),Data!C599,IF(AND(Data!$N$37=3,Data!D599&lt;&gt;""),Data!D599,IF(AND(Data!$N$37=4,Data!E599&lt;&gt;""),Data!E599,IF(AND(Data!$N$37=5,Data!F599&lt;&gt;""),Data!F599,IF(AND(Data!$N$37=6,Data!G599&lt;&gt;""),Data!G599,IF(AND(Data!$N$37=7,Data!H599&lt;&gt;""),Data!H599,IF(AND(Data!$N$37=8,Data!I599&lt;&gt;""),Data!I599,IF(AND(Data!$N$37=9,Data!J599&lt;&gt;""),Data!J599,IF(AND(Data!$N$37=10,Data!K599&lt;&gt;""),Data!K599,""))))))))))</f>
        <v/>
      </c>
      <c r="D600" s="165"/>
    </row>
    <row r="601" spans="2:4" x14ac:dyDescent="0.15">
      <c r="B601" s="162" t="str">
        <f>IF(AND(Data!$N$30=1,Data!B600&lt;&gt;""),Data!B600,IF(AND(Data!$N$30=2,Data!C600&lt;&gt;""),Data!C600,IF(AND(Data!$N$30=3,Data!D600&lt;&gt;""),Data!D600,IF(AND(Data!$N$30=4,Data!E600&lt;&gt;""),Data!E600,IF(AND(Data!$N$30=5,Data!F600&lt;&gt;""),Data!F600,IF(AND(Data!$N$30=6,Data!G600&lt;&gt;""),Data!G600,IF(AND(Data!$N$30=7,Data!H600&lt;&gt;""),Data!H600,IF(AND(Data!$N$30=8,Data!I600&lt;&gt;""),Data!I600,IF(AND(Data!$N$30=9,Data!J600&lt;&gt;""),Data!J600,IF(AND(Data!$N$30=10,Data!K600&lt;&gt;""),Data!K600,""))))))))))</f>
        <v/>
      </c>
      <c r="C601" s="161" t="str">
        <f>IF(AND(Data!$N$37=1,Data!B600&lt;&gt;""),Data!B600,IF(AND(Data!$N$37=2,Data!C600&lt;&gt;""),Data!C600,IF(AND(Data!$N$37=3,Data!D600&lt;&gt;""),Data!D600,IF(AND(Data!$N$37=4,Data!E600&lt;&gt;""),Data!E600,IF(AND(Data!$N$37=5,Data!F600&lt;&gt;""),Data!F600,IF(AND(Data!$N$37=6,Data!G600&lt;&gt;""),Data!G600,IF(AND(Data!$N$37=7,Data!H600&lt;&gt;""),Data!H600,IF(AND(Data!$N$37=8,Data!I600&lt;&gt;""),Data!I600,IF(AND(Data!$N$37=9,Data!J600&lt;&gt;""),Data!J600,IF(AND(Data!$N$37=10,Data!K600&lt;&gt;""),Data!K600,""))))))))))</f>
        <v/>
      </c>
      <c r="D601" s="165"/>
    </row>
    <row r="602" spans="2:4" x14ac:dyDescent="0.15">
      <c r="B602" s="162" t="str">
        <f>IF(AND(Data!$N$30=1,Data!B601&lt;&gt;""),Data!B601,IF(AND(Data!$N$30=2,Data!C601&lt;&gt;""),Data!C601,IF(AND(Data!$N$30=3,Data!D601&lt;&gt;""),Data!D601,IF(AND(Data!$N$30=4,Data!E601&lt;&gt;""),Data!E601,IF(AND(Data!$N$30=5,Data!F601&lt;&gt;""),Data!F601,IF(AND(Data!$N$30=6,Data!G601&lt;&gt;""),Data!G601,IF(AND(Data!$N$30=7,Data!H601&lt;&gt;""),Data!H601,IF(AND(Data!$N$30=8,Data!I601&lt;&gt;""),Data!I601,IF(AND(Data!$N$30=9,Data!J601&lt;&gt;""),Data!J601,IF(AND(Data!$N$30=10,Data!K601&lt;&gt;""),Data!K601,""))))))))))</f>
        <v/>
      </c>
      <c r="C602" s="161" t="str">
        <f>IF(AND(Data!$N$37=1,Data!B601&lt;&gt;""),Data!B601,IF(AND(Data!$N$37=2,Data!C601&lt;&gt;""),Data!C601,IF(AND(Data!$N$37=3,Data!D601&lt;&gt;""),Data!D601,IF(AND(Data!$N$37=4,Data!E601&lt;&gt;""),Data!E601,IF(AND(Data!$N$37=5,Data!F601&lt;&gt;""),Data!F601,IF(AND(Data!$N$37=6,Data!G601&lt;&gt;""),Data!G601,IF(AND(Data!$N$37=7,Data!H601&lt;&gt;""),Data!H601,IF(AND(Data!$N$37=8,Data!I601&lt;&gt;""),Data!I601,IF(AND(Data!$N$37=9,Data!J601&lt;&gt;""),Data!J601,IF(AND(Data!$N$37=10,Data!K601&lt;&gt;""),Data!K601,""))))))))))</f>
        <v/>
      </c>
      <c r="D602" s="165"/>
    </row>
    <row r="603" spans="2:4" x14ac:dyDescent="0.15">
      <c r="B603" s="162" t="str">
        <f>IF(AND(Data!$N$30=1,Data!B602&lt;&gt;""),Data!B602,IF(AND(Data!$N$30=2,Data!C602&lt;&gt;""),Data!C602,IF(AND(Data!$N$30=3,Data!D602&lt;&gt;""),Data!D602,IF(AND(Data!$N$30=4,Data!E602&lt;&gt;""),Data!E602,IF(AND(Data!$N$30=5,Data!F602&lt;&gt;""),Data!F602,IF(AND(Data!$N$30=6,Data!G602&lt;&gt;""),Data!G602,IF(AND(Data!$N$30=7,Data!H602&lt;&gt;""),Data!H602,IF(AND(Data!$N$30=8,Data!I602&lt;&gt;""),Data!I602,IF(AND(Data!$N$30=9,Data!J602&lt;&gt;""),Data!J602,IF(AND(Data!$N$30=10,Data!K602&lt;&gt;""),Data!K602,""))))))))))</f>
        <v/>
      </c>
      <c r="C603" s="161" t="str">
        <f>IF(AND(Data!$N$37=1,Data!B602&lt;&gt;""),Data!B602,IF(AND(Data!$N$37=2,Data!C602&lt;&gt;""),Data!C602,IF(AND(Data!$N$37=3,Data!D602&lt;&gt;""),Data!D602,IF(AND(Data!$N$37=4,Data!E602&lt;&gt;""),Data!E602,IF(AND(Data!$N$37=5,Data!F602&lt;&gt;""),Data!F602,IF(AND(Data!$N$37=6,Data!G602&lt;&gt;""),Data!G602,IF(AND(Data!$N$37=7,Data!H602&lt;&gt;""),Data!H602,IF(AND(Data!$N$37=8,Data!I602&lt;&gt;""),Data!I602,IF(AND(Data!$N$37=9,Data!J602&lt;&gt;""),Data!J602,IF(AND(Data!$N$37=10,Data!K602&lt;&gt;""),Data!K602,""))))))))))</f>
        <v/>
      </c>
      <c r="D603" s="165"/>
    </row>
    <row r="604" spans="2:4" x14ac:dyDescent="0.15">
      <c r="B604" s="162" t="str">
        <f>IF(AND(Data!$N$30=1,Data!B603&lt;&gt;""),Data!B603,IF(AND(Data!$N$30=2,Data!C603&lt;&gt;""),Data!C603,IF(AND(Data!$N$30=3,Data!D603&lt;&gt;""),Data!D603,IF(AND(Data!$N$30=4,Data!E603&lt;&gt;""),Data!E603,IF(AND(Data!$N$30=5,Data!F603&lt;&gt;""),Data!F603,IF(AND(Data!$N$30=6,Data!G603&lt;&gt;""),Data!G603,IF(AND(Data!$N$30=7,Data!H603&lt;&gt;""),Data!H603,IF(AND(Data!$N$30=8,Data!I603&lt;&gt;""),Data!I603,IF(AND(Data!$N$30=9,Data!J603&lt;&gt;""),Data!J603,IF(AND(Data!$N$30=10,Data!K603&lt;&gt;""),Data!K603,""))))))))))</f>
        <v/>
      </c>
      <c r="C604" s="161" t="str">
        <f>IF(AND(Data!$N$37=1,Data!B603&lt;&gt;""),Data!B603,IF(AND(Data!$N$37=2,Data!C603&lt;&gt;""),Data!C603,IF(AND(Data!$N$37=3,Data!D603&lt;&gt;""),Data!D603,IF(AND(Data!$N$37=4,Data!E603&lt;&gt;""),Data!E603,IF(AND(Data!$N$37=5,Data!F603&lt;&gt;""),Data!F603,IF(AND(Data!$N$37=6,Data!G603&lt;&gt;""),Data!G603,IF(AND(Data!$N$37=7,Data!H603&lt;&gt;""),Data!H603,IF(AND(Data!$N$37=8,Data!I603&lt;&gt;""),Data!I603,IF(AND(Data!$N$37=9,Data!J603&lt;&gt;""),Data!J603,IF(AND(Data!$N$37=10,Data!K603&lt;&gt;""),Data!K603,""))))))))))</f>
        <v/>
      </c>
      <c r="D604" s="165"/>
    </row>
    <row r="605" spans="2:4" x14ac:dyDescent="0.15">
      <c r="B605" s="162" t="str">
        <f>IF(AND(Data!$N$30=1,Data!B604&lt;&gt;""),Data!B604,IF(AND(Data!$N$30=2,Data!C604&lt;&gt;""),Data!C604,IF(AND(Data!$N$30=3,Data!D604&lt;&gt;""),Data!D604,IF(AND(Data!$N$30=4,Data!E604&lt;&gt;""),Data!E604,IF(AND(Data!$N$30=5,Data!F604&lt;&gt;""),Data!F604,IF(AND(Data!$N$30=6,Data!G604&lt;&gt;""),Data!G604,IF(AND(Data!$N$30=7,Data!H604&lt;&gt;""),Data!H604,IF(AND(Data!$N$30=8,Data!I604&lt;&gt;""),Data!I604,IF(AND(Data!$N$30=9,Data!J604&lt;&gt;""),Data!J604,IF(AND(Data!$N$30=10,Data!K604&lt;&gt;""),Data!K604,""))))))))))</f>
        <v/>
      </c>
      <c r="C605" s="161" t="str">
        <f>IF(AND(Data!$N$37=1,Data!B604&lt;&gt;""),Data!B604,IF(AND(Data!$N$37=2,Data!C604&lt;&gt;""),Data!C604,IF(AND(Data!$N$37=3,Data!D604&lt;&gt;""),Data!D604,IF(AND(Data!$N$37=4,Data!E604&lt;&gt;""),Data!E604,IF(AND(Data!$N$37=5,Data!F604&lt;&gt;""),Data!F604,IF(AND(Data!$N$37=6,Data!G604&lt;&gt;""),Data!G604,IF(AND(Data!$N$37=7,Data!H604&lt;&gt;""),Data!H604,IF(AND(Data!$N$37=8,Data!I604&lt;&gt;""),Data!I604,IF(AND(Data!$N$37=9,Data!J604&lt;&gt;""),Data!J604,IF(AND(Data!$N$37=10,Data!K604&lt;&gt;""),Data!K604,""))))))))))</f>
        <v/>
      </c>
      <c r="D605" s="165"/>
    </row>
    <row r="606" spans="2:4" x14ac:dyDescent="0.15">
      <c r="B606" s="162" t="str">
        <f>IF(AND(Data!$N$30=1,Data!B605&lt;&gt;""),Data!B605,IF(AND(Data!$N$30=2,Data!C605&lt;&gt;""),Data!C605,IF(AND(Data!$N$30=3,Data!D605&lt;&gt;""),Data!D605,IF(AND(Data!$N$30=4,Data!E605&lt;&gt;""),Data!E605,IF(AND(Data!$N$30=5,Data!F605&lt;&gt;""),Data!F605,IF(AND(Data!$N$30=6,Data!G605&lt;&gt;""),Data!G605,IF(AND(Data!$N$30=7,Data!H605&lt;&gt;""),Data!H605,IF(AND(Data!$N$30=8,Data!I605&lt;&gt;""),Data!I605,IF(AND(Data!$N$30=9,Data!J605&lt;&gt;""),Data!J605,IF(AND(Data!$N$30=10,Data!K605&lt;&gt;""),Data!K605,""))))))))))</f>
        <v/>
      </c>
      <c r="C606" s="161" t="str">
        <f>IF(AND(Data!$N$37=1,Data!B605&lt;&gt;""),Data!B605,IF(AND(Data!$N$37=2,Data!C605&lt;&gt;""),Data!C605,IF(AND(Data!$N$37=3,Data!D605&lt;&gt;""),Data!D605,IF(AND(Data!$N$37=4,Data!E605&lt;&gt;""),Data!E605,IF(AND(Data!$N$37=5,Data!F605&lt;&gt;""),Data!F605,IF(AND(Data!$N$37=6,Data!G605&lt;&gt;""),Data!G605,IF(AND(Data!$N$37=7,Data!H605&lt;&gt;""),Data!H605,IF(AND(Data!$N$37=8,Data!I605&lt;&gt;""),Data!I605,IF(AND(Data!$N$37=9,Data!J605&lt;&gt;""),Data!J605,IF(AND(Data!$N$37=10,Data!K605&lt;&gt;""),Data!K605,""))))))))))</f>
        <v/>
      </c>
      <c r="D606" s="165"/>
    </row>
    <row r="607" spans="2:4" x14ac:dyDescent="0.15">
      <c r="B607" s="162" t="str">
        <f>IF(AND(Data!$N$30=1,Data!B606&lt;&gt;""),Data!B606,IF(AND(Data!$N$30=2,Data!C606&lt;&gt;""),Data!C606,IF(AND(Data!$N$30=3,Data!D606&lt;&gt;""),Data!D606,IF(AND(Data!$N$30=4,Data!E606&lt;&gt;""),Data!E606,IF(AND(Data!$N$30=5,Data!F606&lt;&gt;""),Data!F606,IF(AND(Data!$N$30=6,Data!G606&lt;&gt;""),Data!G606,IF(AND(Data!$N$30=7,Data!H606&lt;&gt;""),Data!H606,IF(AND(Data!$N$30=8,Data!I606&lt;&gt;""),Data!I606,IF(AND(Data!$N$30=9,Data!J606&lt;&gt;""),Data!J606,IF(AND(Data!$N$30=10,Data!K606&lt;&gt;""),Data!K606,""))))))))))</f>
        <v/>
      </c>
      <c r="C607" s="161" t="str">
        <f>IF(AND(Data!$N$37=1,Data!B606&lt;&gt;""),Data!B606,IF(AND(Data!$N$37=2,Data!C606&lt;&gt;""),Data!C606,IF(AND(Data!$N$37=3,Data!D606&lt;&gt;""),Data!D606,IF(AND(Data!$N$37=4,Data!E606&lt;&gt;""),Data!E606,IF(AND(Data!$N$37=5,Data!F606&lt;&gt;""),Data!F606,IF(AND(Data!$N$37=6,Data!G606&lt;&gt;""),Data!G606,IF(AND(Data!$N$37=7,Data!H606&lt;&gt;""),Data!H606,IF(AND(Data!$N$37=8,Data!I606&lt;&gt;""),Data!I606,IF(AND(Data!$N$37=9,Data!J606&lt;&gt;""),Data!J606,IF(AND(Data!$N$37=10,Data!K606&lt;&gt;""),Data!K606,""))))))))))</f>
        <v/>
      </c>
      <c r="D607" s="165"/>
    </row>
    <row r="608" spans="2:4" x14ac:dyDescent="0.15">
      <c r="B608" s="162" t="str">
        <f>IF(AND(Data!$N$30=1,Data!B607&lt;&gt;""),Data!B607,IF(AND(Data!$N$30=2,Data!C607&lt;&gt;""),Data!C607,IF(AND(Data!$N$30=3,Data!D607&lt;&gt;""),Data!D607,IF(AND(Data!$N$30=4,Data!E607&lt;&gt;""),Data!E607,IF(AND(Data!$N$30=5,Data!F607&lt;&gt;""),Data!F607,IF(AND(Data!$N$30=6,Data!G607&lt;&gt;""),Data!G607,IF(AND(Data!$N$30=7,Data!H607&lt;&gt;""),Data!H607,IF(AND(Data!$N$30=8,Data!I607&lt;&gt;""),Data!I607,IF(AND(Data!$N$30=9,Data!J607&lt;&gt;""),Data!J607,IF(AND(Data!$N$30=10,Data!K607&lt;&gt;""),Data!K607,""))))))))))</f>
        <v/>
      </c>
      <c r="C608" s="161" t="str">
        <f>IF(AND(Data!$N$37=1,Data!B607&lt;&gt;""),Data!B607,IF(AND(Data!$N$37=2,Data!C607&lt;&gt;""),Data!C607,IF(AND(Data!$N$37=3,Data!D607&lt;&gt;""),Data!D607,IF(AND(Data!$N$37=4,Data!E607&lt;&gt;""),Data!E607,IF(AND(Data!$N$37=5,Data!F607&lt;&gt;""),Data!F607,IF(AND(Data!$N$37=6,Data!G607&lt;&gt;""),Data!G607,IF(AND(Data!$N$37=7,Data!H607&lt;&gt;""),Data!H607,IF(AND(Data!$N$37=8,Data!I607&lt;&gt;""),Data!I607,IF(AND(Data!$N$37=9,Data!J607&lt;&gt;""),Data!J607,IF(AND(Data!$N$37=10,Data!K607&lt;&gt;""),Data!K607,""))))))))))</f>
        <v/>
      </c>
      <c r="D608" s="165"/>
    </row>
    <row r="609" spans="2:4" x14ac:dyDescent="0.15">
      <c r="B609" s="162" t="str">
        <f>IF(AND(Data!$N$30=1,Data!B608&lt;&gt;""),Data!B608,IF(AND(Data!$N$30=2,Data!C608&lt;&gt;""),Data!C608,IF(AND(Data!$N$30=3,Data!D608&lt;&gt;""),Data!D608,IF(AND(Data!$N$30=4,Data!E608&lt;&gt;""),Data!E608,IF(AND(Data!$N$30=5,Data!F608&lt;&gt;""),Data!F608,IF(AND(Data!$N$30=6,Data!G608&lt;&gt;""),Data!G608,IF(AND(Data!$N$30=7,Data!H608&lt;&gt;""),Data!H608,IF(AND(Data!$N$30=8,Data!I608&lt;&gt;""),Data!I608,IF(AND(Data!$N$30=9,Data!J608&lt;&gt;""),Data!J608,IF(AND(Data!$N$30=10,Data!K608&lt;&gt;""),Data!K608,""))))))))))</f>
        <v/>
      </c>
      <c r="C609" s="161" t="str">
        <f>IF(AND(Data!$N$37=1,Data!B608&lt;&gt;""),Data!B608,IF(AND(Data!$N$37=2,Data!C608&lt;&gt;""),Data!C608,IF(AND(Data!$N$37=3,Data!D608&lt;&gt;""),Data!D608,IF(AND(Data!$N$37=4,Data!E608&lt;&gt;""),Data!E608,IF(AND(Data!$N$37=5,Data!F608&lt;&gt;""),Data!F608,IF(AND(Data!$N$37=6,Data!G608&lt;&gt;""),Data!G608,IF(AND(Data!$N$37=7,Data!H608&lt;&gt;""),Data!H608,IF(AND(Data!$N$37=8,Data!I608&lt;&gt;""),Data!I608,IF(AND(Data!$N$37=9,Data!J608&lt;&gt;""),Data!J608,IF(AND(Data!$N$37=10,Data!K608&lt;&gt;""),Data!K608,""))))))))))</f>
        <v/>
      </c>
      <c r="D609" s="165"/>
    </row>
    <row r="610" spans="2:4" x14ac:dyDescent="0.15">
      <c r="B610" s="162" t="str">
        <f>IF(AND(Data!$N$30=1,Data!B609&lt;&gt;""),Data!B609,IF(AND(Data!$N$30=2,Data!C609&lt;&gt;""),Data!C609,IF(AND(Data!$N$30=3,Data!D609&lt;&gt;""),Data!D609,IF(AND(Data!$N$30=4,Data!E609&lt;&gt;""),Data!E609,IF(AND(Data!$N$30=5,Data!F609&lt;&gt;""),Data!F609,IF(AND(Data!$N$30=6,Data!G609&lt;&gt;""),Data!G609,IF(AND(Data!$N$30=7,Data!H609&lt;&gt;""),Data!H609,IF(AND(Data!$N$30=8,Data!I609&lt;&gt;""),Data!I609,IF(AND(Data!$N$30=9,Data!J609&lt;&gt;""),Data!J609,IF(AND(Data!$N$30=10,Data!K609&lt;&gt;""),Data!K609,""))))))))))</f>
        <v/>
      </c>
      <c r="C610" s="161" t="str">
        <f>IF(AND(Data!$N$37=1,Data!B609&lt;&gt;""),Data!B609,IF(AND(Data!$N$37=2,Data!C609&lt;&gt;""),Data!C609,IF(AND(Data!$N$37=3,Data!D609&lt;&gt;""),Data!D609,IF(AND(Data!$N$37=4,Data!E609&lt;&gt;""),Data!E609,IF(AND(Data!$N$37=5,Data!F609&lt;&gt;""),Data!F609,IF(AND(Data!$N$37=6,Data!G609&lt;&gt;""),Data!G609,IF(AND(Data!$N$37=7,Data!H609&lt;&gt;""),Data!H609,IF(AND(Data!$N$37=8,Data!I609&lt;&gt;""),Data!I609,IF(AND(Data!$N$37=9,Data!J609&lt;&gt;""),Data!J609,IF(AND(Data!$N$37=10,Data!K609&lt;&gt;""),Data!K609,""))))))))))</f>
        <v/>
      </c>
      <c r="D610" s="165"/>
    </row>
    <row r="611" spans="2:4" x14ac:dyDescent="0.15">
      <c r="B611" s="162" t="str">
        <f>IF(AND(Data!$N$30=1,Data!B610&lt;&gt;""),Data!B610,IF(AND(Data!$N$30=2,Data!C610&lt;&gt;""),Data!C610,IF(AND(Data!$N$30=3,Data!D610&lt;&gt;""),Data!D610,IF(AND(Data!$N$30=4,Data!E610&lt;&gt;""),Data!E610,IF(AND(Data!$N$30=5,Data!F610&lt;&gt;""),Data!F610,IF(AND(Data!$N$30=6,Data!G610&lt;&gt;""),Data!G610,IF(AND(Data!$N$30=7,Data!H610&lt;&gt;""),Data!H610,IF(AND(Data!$N$30=8,Data!I610&lt;&gt;""),Data!I610,IF(AND(Data!$N$30=9,Data!J610&lt;&gt;""),Data!J610,IF(AND(Data!$N$30=10,Data!K610&lt;&gt;""),Data!K610,""))))))))))</f>
        <v/>
      </c>
      <c r="C611" s="161" t="str">
        <f>IF(AND(Data!$N$37=1,Data!B610&lt;&gt;""),Data!B610,IF(AND(Data!$N$37=2,Data!C610&lt;&gt;""),Data!C610,IF(AND(Data!$N$37=3,Data!D610&lt;&gt;""),Data!D610,IF(AND(Data!$N$37=4,Data!E610&lt;&gt;""),Data!E610,IF(AND(Data!$N$37=5,Data!F610&lt;&gt;""),Data!F610,IF(AND(Data!$N$37=6,Data!G610&lt;&gt;""),Data!G610,IF(AND(Data!$N$37=7,Data!H610&lt;&gt;""),Data!H610,IF(AND(Data!$N$37=8,Data!I610&lt;&gt;""),Data!I610,IF(AND(Data!$N$37=9,Data!J610&lt;&gt;""),Data!J610,IF(AND(Data!$N$37=10,Data!K610&lt;&gt;""),Data!K610,""))))))))))</f>
        <v/>
      </c>
      <c r="D611" s="165"/>
    </row>
    <row r="612" spans="2:4" x14ac:dyDescent="0.15">
      <c r="B612" s="162" t="str">
        <f>IF(AND(Data!$N$30=1,Data!B611&lt;&gt;""),Data!B611,IF(AND(Data!$N$30=2,Data!C611&lt;&gt;""),Data!C611,IF(AND(Data!$N$30=3,Data!D611&lt;&gt;""),Data!D611,IF(AND(Data!$N$30=4,Data!E611&lt;&gt;""),Data!E611,IF(AND(Data!$N$30=5,Data!F611&lt;&gt;""),Data!F611,IF(AND(Data!$N$30=6,Data!G611&lt;&gt;""),Data!G611,IF(AND(Data!$N$30=7,Data!H611&lt;&gt;""),Data!H611,IF(AND(Data!$N$30=8,Data!I611&lt;&gt;""),Data!I611,IF(AND(Data!$N$30=9,Data!J611&lt;&gt;""),Data!J611,IF(AND(Data!$N$30=10,Data!K611&lt;&gt;""),Data!K611,""))))))))))</f>
        <v/>
      </c>
      <c r="C612" s="161" t="str">
        <f>IF(AND(Data!$N$37=1,Data!B611&lt;&gt;""),Data!B611,IF(AND(Data!$N$37=2,Data!C611&lt;&gt;""),Data!C611,IF(AND(Data!$N$37=3,Data!D611&lt;&gt;""),Data!D611,IF(AND(Data!$N$37=4,Data!E611&lt;&gt;""),Data!E611,IF(AND(Data!$N$37=5,Data!F611&lt;&gt;""),Data!F611,IF(AND(Data!$N$37=6,Data!G611&lt;&gt;""),Data!G611,IF(AND(Data!$N$37=7,Data!H611&lt;&gt;""),Data!H611,IF(AND(Data!$N$37=8,Data!I611&lt;&gt;""),Data!I611,IF(AND(Data!$N$37=9,Data!J611&lt;&gt;""),Data!J611,IF(AND(Data!$N$37=10,Data!K611&lt;&gt;""),Data!K611,""))))))))))</f>
        <v/>
      </c>
      <c r="D612" s="165"/>
    </row>
    <row r="613" spans="2:4" x14ac:dyDescent="0.15">
      <c r="B613" s="162" t="str">
        <f>IF(AND(Data!$N$30=1,Data!B612&lt;&gt;""),Data!B612,IF(AND(Data!$N$30=2,Data!C612&lt;&gt;""),Data!C612,IF(AND(Data!$N$30=3,Data!D612&lt;&gt;""),Data!D612,IF(AND(Data!$N$30=4,Data!E612&lt;&gt;""),Data!E612,IF(AND(Data!$N$30=5,Data!F612&lt;&gt;""),Data!F612,IF(AND(Data!$N$30=6,Data!G612&lt;&gt;""),Data!G612,IF(AND(Data!$N$30=7,Data!H612&lt;&gt;""),Data!H612,IF(AND(Data!$N$30=8,Data!I612&lt;&gt;""),Data!I612,IF(AND(Data!$N$30=9,Data!J612&lt;&gt;""),Data!J612,IF(AND(Data!$N$30=10,Data!K612&lt;&gt;""),Data!K612,""))))))))))</f>
        <v/>
      </c>
      <c r="C613" s="161" t="str">
        <f>IF(AND(Data!$N$37=1,Data!B612&lt;&gt;""),Data!B612,IF(AND(Data!$N$37=2,Data!C612&lt;&gt;""),Data!C612,IF(AND(Data!$N$37=3,Data!D612&lt;&gt;""),Data!D612,IF(AND(Data!$N$37=4,Data!E612&lt;&gt;""),Data!E612,IF(AND(Data!$N$37=5,Data!F612&lt;&gt;""),Data!F612,IF(AND(Data!$N$37=6,Data!G612&lt;&gt;""),Data!G612,IF(AND(Data!$N$37=7,Data!H612&lt;&gt;""),Data!H612,IF(AND(Data!$N$37=8,Data!I612&lt;&gt;""),Data!I612,IF(AND(Data!$N$37=9,Data!J612&lt;&gt;""),Data!J612,IF(AND(Data!$N$37=10,Data!K612&lt;&gt;""),Data!K612,""))))))))))</f>
        <v/>
      </c>
      <c r="D613" s="165"/>
    </row>
    <row r="614" spans="2:4" x14ac:dyDescent="0.15">
      <c r="B614" s="162" t="str">
        <f>IF(AND(Data!$N$30=1,Data!B613&lt;&gt;""),Data!B613,IF(AND(Data!$N$30=2,Data!C613&lt;&gt;""),Data!C613,IF(AND(Data!$N$30=3,Data!D613&lt;&gt;""),Data!D613,IF(AND(Data!$N$30=4,Data!E613&lt;&gt;""),Data!E613,IF(AND(Data!$N$30=5,Data!F613&lt;&gt;""),Data!F613,IF(AND(Data!$N$30=6,Data!G613&lt;&gt;""),Data!G613,IF(AND(Data!$N$30=7,Data!H613&lt;&gt;""),Data!H613,IF(AND(Data!$N$30=8,Data!I613&lt;&gt;""),Data!I613,IF(AND(Data!$N$30=9,Data!J613&lt;&gt;""),Data!J613,IF(AND(Data!$N$30=10,Data!K613&lt;&gt;""),Data!K613,""))))))))))</f>
        <v/>
      </c>
      <c r="C614" s="161" t="str">
        <f>IF(AND(Data!$N$37=1,Data!B613&lt;&gt;""),Data!B613,IF(AND(Data!$N$37=2,Data!C613&lt;&gt;""),Data!C613,IF(AND(Data!$N$37=3,Data!D613&lt;&gt;""),Data!D613,IF(AND(Data!$N$37=4,Data!E613&lt;&gt;""),Data!E613,IF(AND(Data!$N$37=5,Data!F613&lt;&gt;""),Data!F613,IF(AND(Data!$N$37=6,Data!G613&lt;&gt;""),Data!G613,IF(AND(Data!$N$37=7,Data!H613&lt;&gt;""),Data!H613,IF(AND(Data!$N$37=8,Data!I613&lt;&gt;""),Data!I613,IF(AND(Data!$N$37=9,Data!J613&lt;&gt;""),Data!J613,IF(AND(Data!$N$37=10,Data!K613&lt;&gt;""),Data!K613,""))))))))))</f>
        <v/>
      </c>
      <c r="D614" s="165"/>
    </row>
    <row r="615" spans="2:4" x14ac:dyDescent="0.15">
      <c r="B615" s="162" t="str">
        <f>IF(AND(Data!$N$30=1,Data!B614&lt;&gt;""),Data!B614,IF(AND(Data!$N$30=2,Data!C614&lt;&gt;""),Data!C614,IF(AND(Data!$N$30=3,Data!D614&lt;&gt;""),Data!D614,IF(AND(Data!$N$30=4,Data!E614&lt;&gt;""),Data!E614,IF(AND(Data!$N$30=5,Data!F614&lt;&gt;""),Data!F614,IF(AND(Data!$N$30=6,Data!G614&lt;&gt;""),Data!G614,IF(AND(Data!$N$30=7,Data!H614&lt;&gt;""),Data!H614,IF(AND(Data!$N$30=8,Data!I614&lt;&gt;""),Data!I614,IF(AND(Data!$N$30=9,Data!J614&lt;&gt;""),Data!J614,IF(AND(Data!$N$30=10,Data!K614&lt;&gt;""),Data!K614,""))))))))))</f>
        <v/>
      </c>
      <c r="C615" s="161" t="str">
        <f>IF(AND(Data!$N$37=1,Data!B614&lt;&gt;""),Data!B614,IF(AND(Data!$N$37=2,Data!C614&lt;&gt;""),Data!C614,IF(AND(Data!$N$37=3,Data!D614&lt;&gt;""),Data!D614,IF(AND(Data!$N$37=4,Data!E614&lt;&gt;""),Data!E614,IF(AND(Data!$N$37=5,Data!F614&lt;&gt;""),Data!F614,IF(AND(Data!$N$37=6,Data!G614&lt;&gt;""),Data!G614,IF(AND(Data!$N$37=7,Data!H614&lt;&gt;""),Data!H614,IF(AND(Data!$N$37=8,Data!I614&lt;&gt;""),Data!I614,IF(AND(Data!$N$37=9,Data!J614&lt;&gt;""),Data!J614,IF(AND(Data!$N$37=10,Data!K614&lt;&gt;""),Data!K614,""))))))))))</f>
        <v/>
      </c>
      <c r="D615" s="165"/>
    </row>
    <row r="616" spans="2:4" x14ac:dyDescent="0.15">
      <c r="B616" s="162" t="str">
        <f>IF(AND(Data!$N$30=1,Data!B615&lt;&gt;""),Data!B615,IF(AND(Data!$N$30=2,Data!C615&lt;&gt;""),Data!C615,IF(AND(Data!$N$30=3,Data!D615&lt;&gt;""),Data!D615,IF(AND(Data!$N$30=4,Data!E615&lt;&gt;""),Data!E615,IF(AND(Data!$N$30=5,Data!F615&lt;&gt;""),Data!F615,IF(AND(Data!$N$30=6,Data!G615&lt;&gt;""),Data!G615,IF(AND(Data!$N$30=7,Data!H615&lt;&gt;""),Data!H615,IF(AND(Data!$N$30=8,Data!I615&lt;&gt;""),Data!I615,IF(AND(Data!$N$30=9,Data!J615&lt;&gt;""),Data!J615,IF(AND(Data!$N$30=10,Data!K615&lt;&gt;""),Data!K615,""))))))))))</f>
        <v/>
      </c>
      <c r="C616" s="161" t="str">
        <f>IF(AND(Data!$N$37=1,Data!B615&lt;&gt;""),Data!B615,IF(AND(Data!$N$37=2,Data!C615&lt;&gt;""),Data!C615,IF(AND(Data!$N$37=3,Data!D615&lt;&gt;""),Data!D615,IF(AND(Data!$N$37=4,Data!E615&lt;&gt;""),Data!E615,IF(AND(Data!$N$37=5,Data!F615&lt;&gt;""),Data!F615,IF(AND(Data!$N$37=6,Data!G615&lt;&gt;""),Data!G615,IF(AND(Data!$N$37=7,Data!H615&lt;&gt;""),Data!H615,IF(AND(Data!$N$37=8,Data!I615&lt;&gt;""),Data!I615,IF(AND(Data!$N$37=9,Data!J615&lt;&gt;""),Data!J615,IF(AND(Data!$N$37=10,Data!K615&lt;&gt;""),Data!K615,""))))))))))</f>
        <v/>
      </c>
      <c r="D616" s="165"/>
    </row>
    <row r="617" spans="2:4" x14ac:dyDescent="0.15">
      <c r="B617" s="162" t="str">
        <f>IF(AND(Data!$N$30=1,Data!B616&lt;&gt;""),Data!B616,IF(AND(Data!$N$30=2,Data!C616&lt;&gt;""),Data!C616,IF(AND(Data!$N$30=3,Data!D616&lt;&gt;""),Data!D616,IF(AND(Data!$N$30=4,Data!E616&lt;&gt;""),Data!E616,IF(AND(Data!$N$30=5,Data!F616&lt;&gt;""),Data!F616,IF(AND(Data!$N$30=6,Data!G616&lt;&gt;""),Data!G616,IF(AND(Data!$N$30=7,Data!H616&lt;&gt;""),Data!H616,IF(AND(Data!$N$30=8,Data!I616&lt;&gt;""),Data!I616,IF(AND(Data!$N$30=9,Data!J616&lt;&gt;""),Data!J616,IF(AND(Data!$N$30=10,Data!K616&lt;&gt;""),Data!K616,""))))))))))</f>
        <v/>
      </c>
      <c r="C617" s="161" t="str">
        <f>IF(AND(Data!$N$37=1,Data!B616&lt;&gt;""),Data!B616,IF(AND(Data!$N$37=2,Data!C616&lt;&gt;""),Data!C616,IF(AND(Data!$N$37=3,Data!D616&lt;&gt;""),Data!D616,IF(AND(Data!$N$37=4,Data!E616&lt;&gt;""),Data!E616,IF(AND(Data!$N$37=5,Data!F616&lt;&gt;""),Data!F616,IF(AND(Data!$N$37=6,Data!G616&lt;&gt;""),Data!G616,IF(AND(Data!$N$37=7,Data!H616&lt;&gt;""),Data!H616,IF(AND(Data!$N$37=8,Data!I616&lt;&gt;""),Data!I616,IF(AND(Data!$N$37=9,Data!J616&lt;&gt;""),Data!J616,IF(AND(Data!$N$37=10,Data!K616&lt;&gt;""),Data!K616,""))))))))))</f>
        <v/>
      </c>
      <c r="D617" s="165"/>
    </row>
    <row r="618" spans="2:4" x14ac:dyDescent="0.15">
      <c r="B618" s="162" t="str">
        <f>IF(AND(Data!$N$30=1,Data!B617&lt;&gt;""),Data!B617,IF(AND(Data!$N$30=2,Data!C617&lt;&gt;""),Data!C617,IF(AND(Data!$N$30=3,Data!D617&lt;&gt;""),Data!D617,IF(AND(Data!$N$30=4,Data!E617&lt;&gt;""),Data!E617,IF(AND(Data!$N$30=5,Data!F617&lt;&gt;""),Data!F617,IF(AND(Data!$N$30=6,Data!G617&lt;&gt;""),Data!G617,IF(AND(Data!$N$30=7,Data!H617&lt;&gt;""),Data!H617,IF(AND(Data!$N$30=8,Data!I617&lt;&gt;""),Data!I617,IF(AND(Data!$N$30=9,Data!J617&lt;&gt;""),Data!J617,IF(AND(Data!$N$30=10,Data!K617&lt;&gt;""),Data!K617,""))))))))))</f>
        <v/>
      </c>
      <c r="C618" s="161" t="str">
        <f>IF(AND(Data!$N$37=1,Data!B617&lt;&gt;""),Data!B617,IF(AND(Data!$N$37=2,Data!C617&lt;&gt;""),Data!C617,IF(AND(Data!$N$37=3,Data!D617&lt;&gt;""),Data!D617,IF(AND(Data!$N$37=4,Data!E617&lt;&gt;""),Data!E617,IF(AND(Data!$N$37=5,Data!F617&lt;&gt;""),Data!F617,IF(AND(Data!$N$37=6,Data!G617&lt;&gt;""),Data!G617,IF(AND(Data!$N$37=7,Data!H617&lt;&gt;""),Data!H617,IF(AND(Data!$N$37=8,Data!I617&lt;&gt;""),Data!I617,IF(AND(Data!$N$37=9,Data!J617&lt;&gt;""),Data!J617,IF(AND(Data!$N$37=10,Data!K617&lt;&gt;""),Data!K617,""))))))))))</f>
        <v/>
      </c>
      <c r="D618" s="165"/>
    </row>
    <row r="619" spans="2:4" x14ac:dyDescent="0.15">
      <c r="B619" s="162" t="str">
        <f>IF(AND(Data!$N$30=1,Data!B618&lt;&gt;""),Data!B618,IF(AND(Data!$N$30=2,Data!C618&lt;&gt;""),Data!C618,IF(AND(Data!$N$30=3,Data!D618&lt;&gt;""),Data!D618,IF(AND(Data!$N$30=4,Data!E618&lt;&gt;""),Data!E618,IF(AND(Data!$N$30=5,Data!F618&lt;&gt;""),Data!F618,IF(AND(Data!$N$30=6,Data!G618&lt;&gt;""),Data!G618,IF(AND(Data!$N$30=7,Data!H618&lt;&gt;""),Data!H618,IF(AND(Data!$N$30=8,Data!I618&lt;&gt;""),Data!I618,IF(AND(Data!$N$30=9,Data!J618&lt;&gt;""),Data!J618,IF(AND(Data!$N$30=10,Data!K618&lt;&gt;""),Data!K618,""))))))))))</f>
        <v/>
      </c>
      <c r="C619" s="161" t="str">
        <f>IF(AND(Data!$N$37=1,Data!B618&lt;&gt;""),Data!B618,IF(AND(Data!$N$37=2,Data!C618&lt;&gt;""),Data!C618,IF(AND(Data!$N$37=3,Data!D618&lt;&gt;""),Data!D618,IF(AND(Data!$N$37=4,Data!E618&lt;&gt;""),Data!E618,IF(AND(Data!$N$37=5,Data!F618&lt;&gt;""),Data!F618,IF(AND(Data!$N$37=6,Data!G618&lt;&gt;""),Data!G618,IF(AND(Data!$N$37=7,Data!H618&lt;&gt;""),Data!H618,IF(AND(Data!$N$37=8,Data!I618&lt;&gt;""),Data!I618,IF(AND(Data!$N$37=9,Data!J618&lt;&gt;""),Data!J618,IF(AND(Data!$N$37=10,Data!K618&lt;&gt;""),Data!K618,""))))))))))</f>
        <v/>
      </c>
      <c r="D619" s="165"/>
    </row>
    <row r="620" spans="2:4" x14ac:dyDescent="0.15">
      <c r="B620" s="162" t="str">
        <f>IF(AND(Data!$N$30=1,Data!B619&lt;&gt;""),Data!B619,IF(AND(Data!$N$30=2,Data!C619&lt;&gt;""),Data!C619,IF(AND(Data!$N$30=3,Data!D619&lt;&gt;""),Data!D619,IF(AND(Data!$N$30=4,Data!E619&lt;&gt;""),Data!E619,IF(AND(Data!$N$30=5,Data!F619&lt;&gt;""),Data!F619,IF(AND(Data!$N$30=6,Data!G619&lt;&gt;""),Data!G619,IF(AND(Data!$N$30=7,Data!H619&lt;&gt;""),Data!H619,IF(AND(Data!$N$30=8,Data!I619&lt;&gt;""),Data!I619,IF(AND(Data!$N$30=9,Data!J619&lt;&gt;""),Data!J619,IF(AND(Data!$N$30=10,Data!K619&lt;&gt;""),Data!K619,""))))))))))</f>
        <v/>
      </c>
      <c r="C620" s="161" t="str">
        <f>IF(AND(Data!$N$37=1,Data!B619&lt;&gt;""),Data!B619,IF(AND(Data!$N$37=2,Data!C619&lt;&gt;""),Data!C619,IF(AND(Data!$N$37=3,Data!D619&lt;&gt;""),Data!D619,IF(AND(Data!$N$37=4,Data!E619&lt;&gt;""),Data!E619,IF(AND(Data!$N$37=5,Data!F619&lt;&gt;""),Data!F619,IF(AND(Data!$N$37=6,Data!G619&lt;&gt;""),Data!G619,IF(AND(Data!$N$37=7,Data!H619&lt;&gt;""),Data!H619,IF(AND(Data!$N$37=8,Data!I619&lt;&gt;""),Data!I619,IF(AND(Data!$N$37=9,Data!J619&lt;&gt;""),Data!J619,IF(AND(Data!$N$37=10,Data!K619&lt;&gt;""),Data!K619,""))))))))))</f>
        <v/>
      </c>
      <c r="D620" s="165"/>
    </row>
    <row r="621" spans="2:4" x14ac:dyDescent="0.15">
      <c r="B621" s="162" t="str">
        <f>IF(AND(Data!$N$30=1,Data!B620&lt;&gt;""),Data!B620,IF(AND(Data!$N$30=2,Data!C620&lt;&gt;""),Data!C620,IF(AND(Data!$N$30=3,Data!D620&lt;&gt;""),Data!D620,IF(AND(Data!$N$30=4,Data!E620&lt;&gt;""),Data!E620,IF(AND(Data!$N$30=5,Data!F620&lt;&gt;""),Data!F620,IF(AND(Data!$N$30=6,Data!G620&lt;&gt;""),Data!G620,IF(AND(Data!$N$30=7,Data!H620&lt;&gt;""),Data!H620,IF(AND(Data!$N$30=8,Data!I620&lt;&gt;""),Data!I620,IF(AND(Data!$N$30=9,Data!J620&lt;&gt;""),Data!J620,IF(AND(Data!$N$30=10,Data!K620&lt;&gt;""),Data!K620,""))))))))))</f>
        <v/>
      </c>
      <c r="C621" s="161" t="str">
        <f>IF(AND(Data!$N$37=1,Data!B620&lt;&gt;""),Data!B620,IF(AND(Data!$N$37=2,Data!C620&lt;&gt;""),Data!C620,IF(AND(Data!$N$37=3,Data!D620&lt;&gt;""),Data!D620,IF(AND(Data!$N$37=4,Data!E620&lt;&gt;""),Data!E620,IF(AND(Data!$N$37=5,Data!F620&lt;&gt;""),Data!F620,IF(AND(Data!$N$37=6,Data!G620&lt;&gt;""),Data!G620,IF(AND(Data!$N$37=7,Data!H620&lt;&gt;""),Data!H620,IF(AND(Data!$N$37=8,Data!I620&lt;&gt;""),Data!I620,IF(AND(Data!$N$37=9,Data!J620&lt;&gt;""),Data!J620,IF(AND(Data!$N$37=10,Data!K620&lt;&gt;""),Data!K620,""))))))))))</f>
        <v/>
      </c>
      <c r="D621" s="165"/>
    </row>
    <row r="622" spans="2:4" x14ac:dyDescent="0.15">
      <c r="B622" s="162" t="str">
        <f>IF(AND(Data!$N$30=1,Data!B621&lt;&gt;""),Data!B621,IF(AND(Data!$N$30=2,Data!C621&lt;&gt;""),Data!C621,IF(AND(Data!$N$30=3,Data!D621&lt;&gt;""),Data!D621,IF(AND(Data!$N$30=4,Data!E621&lt;&gt;""),Data!E621,IF(AND(Data!$N$30=5,Data!F621&lt;&gt;""),Data!F621,IF(AND(Data!$N$30=6,Data!G621&lt;&gt;""),Data!G621,IF(AND(Data!$N$30=7,Data!H621&lt;&gt;""),Data!H621,IF(AND(Data!$N$30=8,Data!I621&lt;&gt;""),Data!I621,IF(AND(Data!$N$30=9,Data!J621&lt;&gt;""),Data!J621,IF(AND(Data!$N$30=10,Data!K621&lt;&gt;""),Data!K621,""))))))))))</f>
        <v/>
      </c>
      <c r="C622" s="161" t="str">
        <f>IF(AND(Data!$N$37=1,Data!B621&lt;&gt;""),Data!B621,IF(AND(Data!$N$37=2,Data!C621&lt;&gt;""),Data!C621,IF(AND(Data!$N$37=3,Data!D621&lt;&gt;""),Data!D621,IF(AND(Data!$N$37=4,Data!E621&lt;&gt;""),Data!E621,IF(AND(Data!$N$37=5,Data!F621&lt;&gt;""),Data!F621,IF(AND(Data!$N$37=6,Data!G621&lt;&gt;""),Data!G621,IF(AND(Data!$N$37=7,Data!H621&lt;&gt;""),Data!H621,IF(AND(Data!$N$37=8,Data!I621&lt;&gt;""),Data!I621,IF(AND(Data!$N$37=9,Data!J621&lt;&gt;""),Data!J621,IF(AND(Data!$N$37=10,Data!K621&lt;&gt;""),Data!K621,""))))))))))</f>
        <v/>
      </c>
      <c r="D622" s="165"/>
    </row>
    <row r="623" spans="2:4" x14ac:dyDescent="0.15">
      <c r="B623" s="162" t="str">
        <f>IF(AND(Data!$N$30=1,Data!B622&lt;&gt;""),Data!B622,IF(AND(Data!$N$30=2,Data!C622&lt;&gt;""),Data!C622,IF(AND(Data!$N$30=3,Data!D622&lt;&gt;""),Data!D622,IF(AND(Data!$N$30=4,Data!E622&lt;&gt;""),Data!E622,IF(AND(Data!$N$30=5,Data!F622&lt;&gt;""),Data!F622,IF(AND(Data!$N$30=6,Data!G622&lt;&gt;""),Data!G622,IF(AND(Data!$N$30=7,Data!H622&lt;&gt;""),Data!H622,IF(AND(Data!$N$30=8,Data!I622&lt;&gt;""),Data!I622,IF(AND(Data!$N$30=9,Data!J622&lt;&gt;""),Data!J622,IF(AND(Data!$N$30=10,Data!K622&lt;&gt;""),Data!K622,""))))))))))</f>
        <v/>
      </c>
      <c r="C623" s="161" t="str">
        <f>IF(AND(Data!$N$37=1,Data!B622&lt;&gt;""),Data!B622,IF(AND(Data!$N$37=2,Data!C622&lt;&gt;""),Data!C622,IF(AND(Data!$N$37=3,Data!D622&lt;&gt;""),Data!D622,IF(AND(Data!$N$37=4,Data!E622&lt;&gt;""),Data!E622,IF(AND(Data!$N$37=5,Data!F622&lt;&gt;""),Data!F622,IF(AND(Data!$N$37=6,Data!G622&lt;&gt;""),Data!G622,IF(AND(Data!$N$37=7,Data!H622&lt;&gt;""),Data!H622,IF(AND(Data!$N$37=8,Data!I622&lt;&gt;""),Data!I622,IF(AND(Data!$N$37=9,Data!J622&lt;&gt;""),Data!J622,IF(AND(Data!$N$37=10,Data!K622&lt;&gt;""),Data!K622,""))))))))))</f>
        <v/>
      </c>
      <c r="D623" s="165"/>
    </row>
    <row r="624" spans="2:4" x14ac:dyDescent="0.15">
      <c r="B624" s="162" t="str">
        <f>IF(AND(Data!$N$30=1,Data!B623&lt;&gt;""),Data!B623,IF(AND(Data!$N$30=2,Data!C623&lt;&gt;""),Data!C623,IF(AND(Data!$N$30=3,Data!D623&lt;&gt;""),Data!D623,IF(AND(Data!$N$30=4,Data!E623&lt;&gt;""),Data!E623,IF(AND(Data!$N$30=5,Data!F623&lt;&gt;""),Data!F623,IF(AND(Data!$N$30=6,Data!G623&lt;&gt;""),Data!G623,IF(AND(Data!$N$30=7,Data!H623&lt;&gt;""),Data!H623,IF(AND(Data!$N$30=8,Data!I623&lt;&gt;""),Data!I623,IF(AND(Data!$N$30=9,Data!J623&lt;&gt;""),Data!J623,IF(AND(Data!$N$30=10,Data!K623&lt;&gt;""),Data!K623,""))))))))))</f>
        <v/>
      </c>
      <c r="C624" s="161" t="str">
        <f>IF(AND(Data!$N$37=1,Data!B623&lt;&gt;""),Data!B623,IF(AND(Data!$N$37=2,Data!C623&lt;&gt;""),Data!C623,IF(AND(Data!$N$37=3,Data!D623&lt;&gt;""),Data!D623,IF(AND(Data!$N$37=4,Data!E623&lt;&gt;""),Data!E623,IF(AND(Data!$N$37=5,Data!F623&lt;&gt;""),Data!F623,IF(AND(Data!$N$37=6,Data!G623&lt;&gt;""),Data!G623,IF(AND(Data!$N$37=7,Data!H623&lt;&gt;""),Data!H623,IF(AND(Data!$N$37=8,Data!I623&lt;&gt;""),Data!I623,IF(AND(Data!$N$37=9,Data!J623&lt;&gt;""),Data!J623,IF(AND(Data!$N$37=10,Data!K623&lt;&gt;""),Data!K623,""))))))))))</f>
        <v/>
      </c>
      <c r="D624" s="165"/>
    </row>
    <row r="625" spans="2:4" x14ac:dyDescent="0.15">
      <c r="B625" s="162" t="str">
        <f>IF(AND(Data!$N$30=1,Data!B624&lt;&gt;""),Data!B624,IF(AND(Data!$N$30=2,Data!C624&lt;&gt;""),Data!C624,IF(AND(Data!$N$30=3,Data!D624&lt;&gt;""),Data!D624,IF(AND(Data!$N$30=4,Data!E624&lt;&gt;""),Data!E624,IF(AND(Data!$N$30=5,Data!F624&lt;&gt;""),Data!F624,IF(AND(Data!$N$30=6,Data!G624&lt;&gt;""),Data!G624,IF(AND(Data!$N$30=7,Data!H624&lt;&gt;""),Data!H624,IF(AND(Data!$N$30=8,Data!I624&lt;&gt;""),Data!I624,IF(AND(Data!$N$30=9,Data!J624&lt;&gt;""),Data!J624,IF(AND(Data!$N$30=10,Data!K624&lt;&gt;""),Data!K624,""))))))))))</f>
        <v/>
      </c>
      <c r="C625" s="161" t="str">
        <f>IF(AND(Data!$N$37=1,Data!B624&lt;&gt;""),Data!B624,IF(AND(Data!$N$37=2,Data!C624&lt;&gt;""),Data!C624,IF(AND(Data!$N$37=3,Data!D624&lt;&gt;""),Data!D624,IF(AND(Data!$N$37=4,Data!E624&lt;&gt;""),Data!E624,IF(AND(Data!$N$37=5,Data!F624&lt;&gt;""),Data!F624,IF(AND(Data!$N$37=6,Data!G624&lt;&gt;""),Data!G624,IF(AND(Data!$N$37=7,Data!H624&lt;&gt;""),Data!H624,IF(AND(Data!$N$37=8,Data!I624&lt;&gt;""),Data!I624,IF(AND(Data!$N$37=9,Data!J624&lt;&gt;""),Data!J624,IF(AND(Data!$N$37=10,Data!K624&lt;&gt;""),Data!K624,""))))))))))</f>
        <v/>
      </c>
      <c r="D625" s="165"/>
    </row>
  </sheetData>
  <sheetProtection sheet="1" objects="1" scenarios="1"/>
  <mergeCells count="12">
    <mergeCell ref="F3:G3"/>
    <mergeCell ref="G1:N1"/>
    <mergeCell ref="H32:N32"/>
    <mergeCell ref="P4:Q4"/>
    <mergeCell ref="H18:M18"/>
    <mergeCell ref="H4:I4"/>
    <mergeCell ref="H15:I15"/>
    <mergeCell ref="J15:K15"/>
    <mergeCell ref="H16:I16"/>
    <mergeCell ref="J16:K16"/>
    <mergeCell ref="P13:S13"/>
    <mergeCell ref="P14:S14"/>
  </mergeCells>
  <pageMargins left="0.75" right="0.75" top="1" bottom="1" header="0.5" footer="0.5"/>
  <pageSetup orientation="portrait" horizontalDpi="4294967292" verticalDpi="4294967292"/>
  <ignoredErrors>
    <ignoredError sqref="Q11:U11 V6:V11 B5:C625 B4:C4 C3 I12:M12 H11:N11 H13:N13 H12 N12 N6:N10 H17:N31 H16:K16 N16 H15:L15 N15 H33:N36 I32:N32 H14:L14 N14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z Test P</vt:lpstr>
      <vt:lpstr>t Test</vt:lpstr>
      <vt:lpstr>Matched</vt:lpstr>
      <vt:lpstr>2-t Test</vt:lpstr>
      <vt:lpstr>ANOVA</vt:lpstr>
      <vt:lpstr>Chi-Square</vt:lpstr>
    </vt:vector>
  </TitlesOfParts>
  <Company>Pepperdine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bemrich</dc:creator>
  <cp:lastModifiedBy>Manvir Sudwal</cp:lastModifiedBy>
  <dcterms:created xsi:type="dcterms:W3CDTF">2008-06-13T20:17:03Z</dcterms:created>
  <dcterms:modified xsi:type="dcterms:W3CDTF">2021-08-28T22:58:34Z</dcterms:modified>
</cp:coreProperties>
</file>